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6. Экодолье\10. Квартал 16 (ГП-2)\Расчистка тер. кв.16 ГП-2\"/>
    </mc:Choice>
  </mc:AlternateContent>
  <xr:revisionPtr revIDLastSave="0" documentId="13_ncr:1_{D9DF60B8-C15D-4B13-A616-847BAD53F120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</workbook>
</file>

<file path=xl/calcChain.xml><?xml version="1.0" encoding="utf-8"?>
<calcChain xmlns="http://schemas.openxmlformats.org/spreadsheetml/2006/main">
  <c r="L40" i="1" l="1"/>
  <c r="G40" i="1"/>
  <c r="I40" i="1" s="1"/>
  <c r="N40" i="1" s="1"/>
  <c r="M39" i="1"/>
  <c r="L39" i="1"/>
  <c r="G39" i="1"/>
  <c r="I39" i="1" s="1"/>
  <c r="N39" i="1" s="1"/>
  <c r="O39" i="1" s="1"/>
  <c r="L38" i="1"/>
  <c r="G38" i="1"/>
  <c r="I38" i="1" s="1"/>
  <c r="N38" i="1" s="1"/>
  <c r="M37" i="1"/>
  <c r="L37" i="1"/>
  <c r="G37" i="1"/>
  <c r="I37" i="1" s="1"/>
  <c r="N37" i="1" s="1"/>
  <c r="O37" i="1" s="1"/>
  <c r="L36" i="1"/>
  <c r="G36" i="1"/>
  <c r="I36" i="1" s="1"/>
  <c r="N36" i="1" s="1"/>
  <c r="M35" i="1"/>
  <c r="L35" i="1"/>
  <c r="G35" i="1"/>
  <c r="I35" i="1" s="1"/>
  <c r="N35" i="1" s="1"/>
  <c r="O35" i="1" s="1"/>
  <c r="L34" i="1"/>
  <c r="G34" i="1"/>
  <c r="I34" i="1" s="1"/>
  <c r="N34" i="1" s="1"/>
  <c r="M33" i="1"/>
  <c r="L33" i="1"/>
  <c r="G33" i="1"/>
  <c r="I33" i="1" s="1"/>
  <c r="N33" i="1" s="1"/>
  <c r="O33" i="1" s="1"/>
  <c r="L32" i="1"/>
  <c r="G32" i="1"/>
  <c r="I32" i="1" s="1"/>
  <c r="N32" i="1" s="1"/>
  <c r="M31" i="1"/>
  <c r="L31" i="1"/>
  <c r="G31" i="1"/>
  <c r="I31" i="1" s="1"/>
  <c r="N31" i="1" s="1"/>
  <c r="O31" i="1" s="1"/>
  <c r="L30" i="1"/>
  <c r="G30" i="1"/>
  <c r="I30" i="1" s="1"/>
  <c r="N30" i="1" s="1"/>
  <c r="M29" i="1"/>
  <c r="L29" i="1"/>
  <c r="G29" i="1"/>
  <c r="I29" i="1" s="1"/>
  <c r="N29" i="1" s="1"/>
  <c r="M22" i="1"/>
  <c r="L22" i="1"/>
  <c r="I22" i="1"/>
  <c r="N22" i="1" s="1"/>
  <c r="G22" i="1"/>
  <c r="M21" i="1"/>
  <c r="M20" i="1"/>
  <c r="M19" i="1" s="1"/>
  <c r="L20" i="1"/>
  <c r="G20" i="1"/>
  <c r="I20" i="1" s="1"/>
  <c r="N20" i="1" s="1"/>
  <c r="M18" i="1"/>
  <c r="L18" i="1"/>
  <c r="I18" i="1"/>
  <c r="N18" i="1" s="1"/>
  <c r="G18" i="1"/>
  <c r="M17" i="1"/>
  <c r="M16" i="1"/>
  <c r="M15" i="1" s="1"/>
  <c r="M14" i="1" s="1"/>
  <c r="L16" i="1"/>
  <c r="G16" i="1"/>
  <c r="I16" i="1" s="1"/>
  <c r="N16" i="1" s="1"/>
  <c r="M13" i="1" l="1"/>
  <c r="O26" i="1"/>
  <c r="M23" i="1"/>
  <c r="N19" i="1"/>
  <c r="O20" i="1"/>
  <c r="O19" i="1" s="1"/>
  <c r="L19" i="1" s="1"/>
  <c r="N15" i="1"/>
  <c r="N14" i="1" s="1"/>
  <c r="O16" i="1"/>
  <c r="O15" i="1" s="1"/>
  <c r="O29" i="1"/>
  <c r="N28" i="1"/>
  <c r="O18" i="1"/>
  <c r="O17" i="1" s="1"/>
  <c r="L17" i="1" s="1"/>
  <c r="N17" i="1"/>
  <c r="O22" i="1"/>
  <c r="O21" i="1" s="1"/>
  <c r="L21" i="1" s="1"/>
  <c r="N21" i="1"/>
  <c r="O34" i="1"/>
  <c r="M30" i="1"/>
  <c r="O30" i="1" s="1"/>
  <c r="M32" i="1"/>
  <c r="O32" i="1" s="1"/>
  <c r="M34" i="1"/>
  <c r="M36" i="1"/>
  <c r="O36" i="1" s="1"/>
  <c r="M38" i="1"/>
  <c r="O38" i="1" s="1"/>
  <c r="M40" i="1"/>
  <c r="O40" i="1" s="1"/>
  <c r="M28" i="1" l="1"/>
  <c r="N13" i="1"/>
  <c r="N23" i="1"/>
  <c r="O25" i="1"/>
  <c r="O28" i="1"/>
  <c r="L15" i="1"/>
  <c r="O14" i="1"/>
  <c r="O23" i="1" l="1"/>
  <c r="O27" i="1" s="1"/>
  <c r="O13" i="1"/>
</calcChain>
</file>

<file path=xl/sharedStrings.xml><?xml version="1.0" encoding="utf-8"?>
<sst xmlns="http://schemas.openxmlformats.org/spreadsheetml/2006/main" count="67" uniqueCount="55">
  <si>
    <t>Приложение</t>
  </si>
  <si>
    <t>К договору</t>
  </si>
  <si>
    <t>Расшифровка стоимости работ</t>
  </si>
  <si>
    <t>ЖК "Совушки ЕКБ"</t>
  </si>
  <si>
    <t>Расчистка территории (снос зеленых насаждений, вынос инженерных сетей)</t>
  </si>
  <si>
    <t>Позиция</t>
  </si>
  <si>
    <t>Наименование и техническая характеристика</t>
  </si>
  <si>
    <t>Ед.изм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</si>
  <si>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</si>
  <si>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</si>
  <si>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</si>
  <si>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</si>
  <si>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</si>
  <si>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</si>
  <si>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</si>
  <si>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</si>
  <si>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</si>
  <si>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</si>
  <si>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>кв. 16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</si>
  <si>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</si>
  <si>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</si>
  <si>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</si>
  <si>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</si>
  <si>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</si>
  <si>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</si>
  <si>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</si>
  <si>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</si>
  <si>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</si>
  <si>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</si>
  <si>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</si>
  <si>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</si>
  <si>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</si>
  <si>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</si>
  <si>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</si>
  <si>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</si>
  <si>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</si>
  <si>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</si>
  <si>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</si>
  <si>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Подготовка территории строительства</t>
  </si>
  <si>
    <t>Расчистка территории (снос зеленых насаждений, вынос инженерных сетей)</t>
  </si>
  <si>
    <t>Спиливание деревьев</t>
  </si>
  <si>
    <t>шт</t>
  </si>
  <si>
    <t>Спиливание кустарников</t>
  </si>
  <si>
    <t>Выкорчевка деревьев,пней механизированным способом</t>
  </si>
  <si>
    <t>Дробление и утилизация древесно-кустарниковой растительности</t>
  </si>
  <si>
    <t>м3</t>
  </si>
  <si>
    <t>Сжигание остатков деревьев и их утилизация на территории поселка исключена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</si>
  <si>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</si>
  <si>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</si>
  <si>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</si>
  <si>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</si>
  <si>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</si>
  <si>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</si>
  <si>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Козловская Юлия Олеговна</t>
  </si>
  <si>
    <t>Поля возможные к заполнению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</si>
</sst>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8" x14ac:knownFonts="1">
    <font>
      <sz val="8"/>
      <name val="Arial"/>
    </font>
    <font>
      <sz val="8"/>
      <name val="Times New Roman"/>
    </font>
    <font>
      <sz val="10"/>
      <name val="Times New Roman"/>
    </font>
    <font>
      <b/>
      <sz val="10"/>
      <name val="Times New Roman"/>
    </font>
    <font>
      <b/>
      <sz val="9"/>
      <name val="Times New Roman"/>
    </font>
    <font>
      <b/>
      <sz val="8"/>
      <name val="Times New Roman"/>
    </font>
    <font>
      <i/>
      <sz val="8"/>
      <name val="Times New Roman"/>
    </font>
    <font>
      <b/>
      <i/>
      <sz val="8"/>
      <name val="Times New Roman"/>
    </font>
  </fonts>
  <fills count="8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CFCFCF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right"/>
    </xf>
    <xf numFmtId="0" fontId="4" fillId="5" borderId="4" xfId="0" applyFont="1" applyFill="1" applyBorder="1" applyAlignment="1">
      <alignment horizontal="left" wrapText="1"/>
    </xf>
    <xf numFmtId="0" fontId="4" fillId="5" borderId="5" xfId="0" applyFont="1" applyFill="1" applyBorder="1" applyAlignment="1">
      <alignment horizontal="left" wrapText="1"/>
    </xf>
    <xf numFmtId="0" fontId="4" fillId="5" borderId="3" xfId="0" applyFont="1" applyFill="1" applyBorder="1" applyAlignment="1">
      <alignment horizontal="left" wrapText="1"/>
    </xf>
    <xf numFmtId="0" fontId="4" fillId="5" borderId="3" xfId="0" applyFont="1" applyFill="1" applyBorder="1" applyAlignment="1">
      <alignment horizontal="right"/>
    </xf>
    <xf numFmtId="0" fontId="4" fillId="5" borderId="3" xfId="0" applyFont="1" applyFill="1" applyBorder="1" applyAlignment="1">
      <alignment horizontal="right"/>
    </xf>
    <xf numFmtId="0" fontId="4" fillId="5" borderId="3" xfId="0" applyFont="1" applyFill="1" applyBorder="1" applyAlignment="1">
      <alignment horizontal="right" wrapText="1"/>
    </xf>
    <xf numFmtId="0" fontId="5" fillId="0" borderId="0" xfId="0" applyFont="1" applyAlignment="1">
      <alignment horizontal="left"/>
    </xf>
    <xf numFmtId="1" fontId="5" fillId="6" borderId="3" xfId="0" applyNumberFormat="1" applyFont="1" applyFill="1" applyBorder="1" applyAlignment="1">
      <alignment horizontal="right"/>
    </xf>
    <xf numFmtId="0" fontId="5" fillId="6" borderId="3" xfId="0" applyFont="1" applyFill="1" applyBorder="1" applyAlignment="1">
      <alignment horizontal="left" wrapText="1"/>
    </xf>
    <xf numFmtId="0" fontId="5" fillId="6" borderId="3" xfId="0" applyFont="1" applyFill="1" applyBorder="1" applyAlignment="1">
      <alignment horizontal="center"/>
    </xf>
    <xf numFmtId="164" fontId="5" fillId="6" borderId="3" xfId="0" applyNumberFormat="1" applyFont="1" applyFill="1" applyBorder="1" applyAlignment="1">
      <alignment horizontal="right"/>
    </xf>
    <xf numFmtId="0" fontId="5" fillId="6" borderId="3" xfId="0" applyFont="1" applyFill="1" applyBorder="1" applyAlignment="1">
      <alignment horizontal="right"/>
    </xf>
    <xf numFmtId="0" fontId="5" fillId="7" borderId="3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/>
    </xf>
    <xf numFmtId="164" fontId="6" fillId="0" borderId="3" xfId="0" applyNumberFormat="1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4" fontId="6" fillId="7" borderId="3" xfId="0" applyNumberFormat="1" applyFont="1" applyFill="1" applyBorder="1" applyAlignment="1">
      <alignment horizontal="right"/>
    </xf>
    <xf numFmtId="0" fontId="6" fillId="7" borderId="3" xfId="0" applyFont="1" applyFill="1" applyBorder="1" applyAlignment="1">
      <alignment horizontal="right"/>
    </xf>
    <xf numFmtId="2" fontId="6" fillId="7" borderId="3" xfId="0" applyNumberFormat="1" applyFont="1" applyFill="1" applyBorder="1" applyAlignment="1">
      <alignment horizontal="right"/>
    </xf>
    <xf numFmtId="165" fontId="5" fillId="6" borderId="3" xfId="0" applyNumberFormat="1" applyFont="1" applyFill="1" applyBorder="1" applyAlignment="1">
      <alignment horizontal="right"/>
    </xf>
    <xf numFmtId="165" fontId="6" fillId="0" borderId="3" xfId="0" applyNumberFormat="1" applyFont="1" applyBorder="1" applyAlignment="1">
      <alignment horizontal="right"/>
    </xf>
    <xf numFmtId="0" fontId="4" fillId="6" borderId="4" xfId="0" applyFont="1" applyFill="1" applyBorder="1" applyAlignment="1">
      <alignment horizontal="left"/>
    </xf>
    <xf numFmtId="0" fontId="4" fillId="6" borderId="6" xfId="0" applyFont="1" applyFill="1" applyBorder="1" applyAlignment="1">
      <alignment horizontal="left"/>
    </xf>
    <xf numFmtId="0" fontId="4" fillId="6" borderId="3" xfId="0" applyFont="1" applyFill="1" applyBorder="1" applyAlignment="1">
      <alignment horizontal="left"/>
    </xf>
    <xf numFmtId="0" fontId="4" fillId="6" borderId="3" xfId="0" applyFont="1" applyFill="1" applyBorder="1" applyAlignment="1">
      <alignment horizontal="right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righ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right"/>
    </xf>
    <xf numFmtId="0" fontId="7" fillId="0" borderId="4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7" fillId="0" borderId="3" xfId="0" applyFont="1" applyBorder="1" applyAlignment="1">
      <alignment horizontal="right"/>
    </xf>
    <xf numFmtId="0" fontId="7" fillId="0" borderId="3" xfId="0" applyFont="1" applyBorder="1" applyAlignment="1">
      <alignment horizontal="left" wrapText="1"/>
    </xf>
    <xf numFmtId="1" fontId="1" fillId="0" borderId="3" xfId="0" applyNumberFormat="1" applyFont="1" applyBorder="1" applyAlignment="1">
      <alignment horizontal="right"/>
    </xf>
    <xf numFmtId="0" fontId="1" fillId="7" borderId="3" xfId="0" applyFont="1" applyFill="1" applyBorder="1" applyAlignment="1">
      <alignment horizontal="right"/>
    </xf>
    <xf numFmtId="0" fontId="1" fillId="7" borderId="0" xfId="0" applyFont="1" applyFill="1" applyAlignment="1">
      <alignment horizontal="left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right"/>
    </xf>
    <xf numFmtId="2" fontId="6" fillId="0" borderId="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Q45"/>
  <sheetViews>
    <sheetView tabSelected="1" topLeftCell="A4" workbookViewId="0">
      <selection activeCell="F52" sqref="F52"/>
    </sheetView>
  </sheetViews>
  <sheetFormatPr defaultColWidth="10.5" defaultRowHeight="11.45" customHeight="1" outlineLevelRow="1" x14ac:dyDescent="0.2"/>
  <cols>
    <col min="1" max="1" width="1.6640625" style="1" customWidth="1"/>
    <col min="2" max="2" width="8.33203125" style="1" customWidth="1"/>
    <col min="3" max="3" width="42.5" style="1" customWidth="1"/>
    <col min="4" max="4" width="7.1640625" style="1" customWidth="1"/>
    <col min="5" max="5" width="2.1640625" style="1" customWidth="1"/>
    <col min="6" max="6" width="12.5" style="1" customWidth="1"/>
    <col min="7" max="7" width="9.33203125" style="1" customWidth="1"/>
    <col min="8" max="8" width="8" style="1" customWidth="1"/>
    <col min="9" max="9" width="12.1640625" style="1" customWidth="1"/>
    <col min="10" max="10" width="8.6640625" style="1" customWidth="1"/>
    <col min="11" max="11" width="11.33203125" style="1" customWidth="1"/>
    <col min="12" max="12" width="12.83203125" style="1" customWidth="1"/>
    <col min="13" max="14" width="14.1640625" style="1" customWidth="1"/>
    <col min="15" max="15" width="16" style="1" customWidth="1"/>
    <col min="16" max="17" width="36.1640625" style="1" customWidth="1"/>
  </cols>
  <sheetData>
    <row r="1" spans="2:17" s="1" customFormat="1" ht="11.1" hidden="1" customHeight="1" x14ac:dyDescent="0.2"/>
    <row r="2" spans="2:17" s="1" customFormat="1" ht="11.1" hidden="1" customHeight="1" x14ac:dyDescent="0.2"/>
    <row r="3" spans="2:17" s="1" customFormat="1" ht="11.1" hidden="1" customHeight="1" x14ac:dyDescent="0.2"/>
    <row r="4" spans="2:17" s="2" customFormat="1" ht="12.95" customHeight="1" x14ac:dyDescent="0.2">
      <c r="P4" s="2" t="s">
        <v>0</v>
      </c>
    </row>
    <row r="5" spans="2:17" s="2" customFormat="1" ht="12.95" customHeight="1" x14ac:dyDescent="0.2">
      <c r="P5" s="3" t="s">
        <v>1</v>
      </c>
    </row>
    <row r="6" spans="2:17" s="2" customFormat="1" ht="12.95" customHeight="1" x14ac:dyDescent="0.2">
      <c r="B6" s="53" t="s">
        <v>2</v>
      </c>
      <c r="C6" s="53"/>
      <c r="D6" s="53"/>
      <c r="E6" s="53"/>
    </row>
    <row r="7" spans="2:17" s="2" customFormat="1" ht="12.95" customHeight="1" x14ac:dyDescent="0.2">
      <c r="B7" s="54" t="s">
        <v>3</v>
      </c>
      <c r="C7" s="54"/>
      <c r="D7" s="54"/>
      <c r="E7" s="54"/>
    </row>
    <row r="8" spans="2:17" s="2" customFormat="1" ht="26.1" customHeight="1" x14ac:dyDescent="0.2">
      <c r="B8" s="54" t="s">
        <v>4</v>
      </c>
      <c r="C8" s="54"/>
      <c r="D8" s="54"/>
      <c r="E8" s="54"/>
    </row>
    <row r="9" spans="2:17" s="1" customFormat="1" ht="11.1" customHeight="1" x14ac:dyDescent="0.2"/>
    <row r="10" spans="2:17" s="4" customFormat="1" ht="30" customHeight="1" x14ac:dyDescent="0.2">
      <c r="B10" s="55" t="s">
        <v>5</v>
      </c>
      <c r="C10" s="57" t="s">
        <v>6</v>
      </c>
      <c r="D10" s="55" t="s">
        <v>7</v>
      </c>
      <c r="E10" s="55" t="s">
        <v>8</v>
      </c>
      <c r="F10" s="5" t="s">
        <v>9</v>
      </c>
      <c r="G10" s="57" t="s">
        <v>10</v>
      </c>
      <c r="H10" s="57" t="s">
        <v>11</v>
      </c>
      <c r="I10" s="57" t="s">
        <v>12</v>
      </c>
      <c r="J10" s="59" t="s">
        <v>13</v>
      </c>
      <c r="K10" s="59"/>
      <c r="L10" s="59"/>
      <c r="M10" s="59" t="s">
        <v>14</v>
      </c>
      <c r="N10" s="59"/>
      <c r="O10" s="57" t="s">
        <v>15</v>
      </c>
      <c r="P10" s="57" t="s">
        <v>16</v>
      </c>
      <c r="Q10" s="57" t="s">
        <v>17</v>
      </c>
    </row>
    <row r="11" spans="2:17" s="4" customFormat="1" ht="36.950000000000003" customHeight="1" x14ac:dyDescent="0.2">
      <c r="B11" s="56"/>
      <c r="C11" s="58"/>
      <c r="D11" s="56"/>
      <c r="E11" s="56"/>
      <c r="F11" s="5" t="s">
        <v>18</v>
      </c>
      <c r="G11" s="58"/>
      <c r="H11" s="58"/>
      <c r="I11" s="58"/>
      <c r="J11" s="5" t="s">
        <v>19</v>
      </c>
      <c r="K11" s="5" t="s">
        <v>20</v>
      </c>
      <c r="L11" s="5" t="s">
        <v>21</v>
      </c>
      <c r="M11" s="5" t="s">
        <v>19</v>
      </c>
      <c r="N11" s="5" t="s">
        <v>20</v>
      </c>
      <c r="O11" s="58"/>
      <c r="P11" s="58"/>
      <c r="Q11" s="58"/>
    </row>
    <row r="12" spans="2:17" s="1" customFormat="1" ht="11.1" customHeight="1" x14ac:dyDescent="0.2">
      <c r="B12" s="6" t="s">
        <v>22</v>
      </c>
      <c r="C12" s="6" t="s">
        <v>23</v>
      </c>
      <c r="D12" s="6" t="s">
        <v>24</v>
      </c>
      <c r="E12" s="6" t="s">
        <v>25</v>
      </c>
      <c r="F12" s="6" t="s">
        <v>26</v>
      </c>
      <c r="G12" s="6" t="s">
        <v>27</v>
      </c>
      <c r="H12" s="6" t="s">
        <v>28</v>
      </c>
      <c r="I12" s="6" t="s">
        <v>29</v>
      </c>
      <c r="J12" s="6" t="s">
        <v>30</v>
      </c>
      <c r="K12" s="6" t="s">
        <v>31</v>
      </c>
      <c r="L12" s="6" t="s">
        <v>32</v>
      </c>
      <c r="M12" s="6" t="s">
        <v>33</v>
      </c>
      <c r="N12" s="6" t="s">
        <v>34</v>
      </c>
      <c r="O12" s="6" t="s">
        <v>35</v>
      </c>
      <c r="P12" s="6" t="s">
        <v>36</v>
      </c>
      <c r="Q12" s="6" t="s">
        <v>37</v>
      </c>
    </row>
    <row r="13" spans="2:17" s="1" customFormat="1" ht="12" customHeight="1" x14ac:dyDescent="0.2">
      <c r="B13" s="7"/>
      <c r="C13" s="8" t="s">
        <v>38</v>
      </c>
      <c r="D13" s="9"/>
      <c r="E13" s="9"/>
      <c r="F13" s="10"/>
      <c r="G13" s="10"/>
      <c r="H13" s="10"/>
      <c r="I13" s="10"/>
      <c r="J13" s="10"/>
      <c r="K13" s="10"/>
      <c r="L13" s="10"/>
      <c r="M13" s="10">
        <f>$M$14</f>
        <v>1125239.5</v>
      </c>
      <c r="N13" s="10">
        <f>$N$14</f>
        <v>0</v>
      </c>
      <c r="O13" s="10">
        <f>$O$14</f>
        <v>1125239.5</v>
      </c>
      <c r="P13" s="10"/>
      <c r="Q13" s="10"/>
    </row>
    <row r="14" spans="2:17" s="4" customFormat="1" ht="24.95" customHeight="1" outlineLevel="1" x14ac:dyDescent="0.2">
      <c r="B14" s="11"/>
      <c r="C14" s="12" t="s">
        <v>39</v>
      </c>
      <c r="D14" s="13"/>
      <c r="E14" s="13"/>
      <c r="F14" s="12"/>
      <c r="G14" s="12"/>
      <c r="H14" s="12"/>
      <c r="I14" s="12"/>
      <c r="J14" s="12"/>
      <c r="K14" s="12"/>
      <c r="L14" s="12"/>
      <c r="M14" s="14">
        <f>$M$15+$M$17+$M$19+$M$21</f>
        <v>1125239.5</v>
      </c>
      <c r="N14" s="14">
        <f>$N$15+$N$17+$N$19+$N$21</f>
        <v>0</v>
      </c>
      <c r="O14" s="15">
        <f>$O$15+$O$17+$O$19+$O$21</f>
        <v>1125239.5</v>
      </c>
      <c r="P14" s="16"/>
      <c r="Q14" s="15"/>
    </row>
    <row r="15" spans="2:17" s="17" customFormat="1" ht="11.1" customHeight="1" outlineLevel="1" x14ac:dyDescent="0.15">
      <c r="B15" s="18">
        <v>1</v>
      </c>
      <c r="C15" s="19" t="s">
        <v>40</v>
      </c>
      <c r="D15" s="20" t="s">
        <v>41</v>
      </c>
      <c r="E15" s="20"/>
      <c r="F15" s="21">
        <v>246</v>
      </c>
      <c r="G15" s="21">
        <v>246</v>
      </c>
      <c r="H15" s="22"/>
      <c r="I15" s="21">
        <v>246</v>
      </c>
      <c r="J15" s="22"/>
      <c r="K15" s="22"/>
      <c r="L15" s="22">
        <f>$O$15/$I$15</f>
        <v>1290</v>
      </c>
      <c r="M15" s="22">
        <f>$M$16</f>
        <v>317340</v>
      </c>
      <c r="N15" s="22">
        <f>$N$16</f>
        <v>0</v>
      </c>
      <c r="O15" s="22">
        <f>$O$16</f>
        <v>317340</v>
      </c>
      <c r="P15" s="23"/>
      <c r="Q15" s="23"/>
    </row>
    <row r="16" spans="2:17" s="24" customFormat="1" ht="11.1" customHeight="1" outlineLevel="1" x14ac:dyDescent="0.2">
      <c r="B16" s="25"/>
      <c r="C16" s="26" t="s">
        <v>19</v>
      </c>
      <c r="D16" s="27" t="s">
        <v>41</v>
      </c>
      <c r="E16" s="27"/>
      <c r="F16" s="28">
        <v>246</v>
      </c>
      <c r="G16" s="28">
        <f>$F$16</f>
        <v>246</v>
      </c>
      <c r="H16" s="28">
        <v>1</v>
      </c>
      <c r="I16" s="29">
        <f>ROUND($G$16*$H$16,3)</f>
        <v>246</v>
      </c>
      <c r="J16" s="30">
        <v>1290</v>
      </c>
      <c r="K16" s="31"/>
      <c r="L16" s="60">
        <f>$K$16+$J$16</f>
        <v>1290</v>
      </c>
      <c r="M16" s="29">
        <f>$G$16*$J$16</f>
        <v>317340</v>
      </c>
      <c r="N16" s="29">
        <f>$I$16*$K$16</f>
        <v>0</v>
      </c>
      <c r="O16" s="29">
        <f>$N$16+$M$16</f>
        <v>317340</v>
      </c>
      <c r="P16" s="29"/>
      <c r="Q16" s="29"/>
    </row>
    <row r="17" spans="2:17" s="17" customFormat="1" ht="11.1" customHeight="1" outlineLevel="1" x14ac:dyDescent="0.15">
      <c r="B17" s="18">
        <v>2</v>
      </c>
      <c r="C17" s="19" t="s">
        <v>42</v>
      </c>
      <c r="D17" s="20" t="s">
        <v>41</v>
      </c>
      <c r="E17" s="20"/>
      <c r="F17" s="21">
        <v>538</v>
      </c>
      <c r="G17" s="21">
        <v>538</v>
      </c>
      <c r="H17" s="22"/>
      <c r="I17" s="21">
        <v>538</v>
      </c>
      <c r="J17" s="22"/>
      <c r="K17" s="22"/>
      <c r="L17" s="22">
        <f>$O$17/$I$17</f>
        <v>429</v>
      </c>
      <c r="M17" s="22">
        <f>$M$18</f>
        <v>230802</v>
      </c>
      <c r="N17" s="22">
        <f>$N$18</f>
        <v>0</v>
      </c>
      <c r="O17" s="22">
        <f>$O$18</f>
        <v>230802</v>
      </c>
      <c r="P17" s="23"/>
      <c r="Q17" s="23"/>
    </row>
    <row r="18" spans="2:17" s="24" customFormat="1" ht="11.1" customHeight="1" outlineLevel="1" x14ac:dyDescent="0.2">
      <c r="B18" s="25"/>
      <c r="C18" s="26" t="s">
        <v>19</v>
      </c>
      <c r="D18" s="27" t="s">
        <v>41</v>
      </c>
      <c r="E18" s="27"/>
      <c r="F18" s="28">
        <v>538</v>
      </c>
      <c r="G18" s="28">
        <f>$F$18</f>
        <v>538</v>
      </c>
      <c r="H18" s="28">
        <v>1</v>
      </c>
      <c r="I18" s="29">
        <f>ROUND($G$18*$H$18,3)</f>
        <v>538</v>
      </c>
      <c r="J18" s="32">
        <v>429</v>
      </c>
      <c r="K18" s="31"/>
      <c r="L18" s="61">
        <f>$K$18+$J$18</f>
        <v>429</v>
      </c>
      <c r="M18" s="29">
        <f>$G$18*$J$18</f>
        <v>230802</v>
      </c>
      <c r="N18" s="29">
        <f>$I$18*$K$18</f>
        <v>0</v>
      </c>
      <c r="O18" s="29">
        <f>$N$18+$M$18</f>
        <v>230802</v>
      </c>
      <c r="P18" s="29"/>
      <c r="Q18" s="29"/>
    </row>
    <row r="19" spans="2:17" s="17" customFormat="1" ht="21.95" customHeight="1" outlineLevel="1" x14ac:dyDescent="0.15">
      <c r="B19" s="18">
        <v>3</v>
      </c>
      <c r="C19" s="19" t="s">
        <v>43</v>
      </c>
      <c r="D19" s="20" t="s">
        <v>41</v>
      </c>
      <c r="E19" s="20"/>
      <c r="F19" s="21">
        <v>246</v>
      </c>
      <c r="G19" s="21">
        <v>246</v>
      </c>
      <c r="H19" s="22"/>
      <c r="I19" s="21">
        <v>246</v>
      </c>
      <c r="J19" s="22"/>
      <c r="K19" s="22"/>
      <c r="L19" s="22">
        <f>$O$19/$I$19</f>
        <v>1010</v>
      </c>
      <c r="M19" s="22">
        <f>$M$20</f>
        <v>248460</v>
      </c>
      <c r="N19" s="22">
        <f>$N$20</f>
        <v>0</v>
      </c>
      <c r="O19" s="22">
        <f>$O$20</f>
        <v>248460</v>
      </c>
      <c r="P19" s="23"/>
      <c r="Q19" s="23"/>
    </row>
    <row r="20" spans="2:17" s="24" customFormat="1" ht="11.1" customHeight="1" outlineLevel="1" x14ac:dyDescent="0.2">
      <c r="B20" s="25"/>
      <c r="C20" s="26" t="s">
        <v>19</v>
      </c>
      <c r="D20" s="27" t="s">
        <v>41</v>
      </c>
      <c r="E20" s="27"/>
      <c r="F20" s="28">
        <v>246</v>
      </c>
      <c r="G20" s="28">
        <f>$F$20</f>
        <v>246</v>
      </c>
      <c r="H20" s="28">
        <v>1</v>
      </c>
      <c r="I20" s="29">
        <f>ROUND($G$20*$H$20,3)</f>
        <v>246</v>
      </c>
      <c r="J20" s="30">
        <v>1010</v>
      </c>
      <c r="K20" s="31"/>
      <c r="L20" s="60">
        <f>$K$20+$J$20</f>
        <v>1010</v>
      </c>
      <c r="M20" s="29">
        <f>$G$20*$J$20</f>
        <v>248460</v>
      </c>
      <c r="N20" s="29">
        <f>$I$20*$K$20</f>
        <v>0</v>
      </c>
      <c r="O20" s="29">
        <f>$N$20+$M$20</f>
        <v>248460</v>
      </c>
      <c r="P20" s="29"/>
      <c r="Q20" s="29"/>
    </row>
    <row r="21" spans="2:17" s="17" customFormat="1" ht="32.1" customHeight="1" outlineLevel="1" x14ac:dyDescent="0.15">
      <c r="B21" s="18">
        <v>4</v>
      </c>
      <c r="C21" s="19" t="s">
        <v>44</v>
      </c>
      <c r="D21" s="20" t="s">
        <v>45</v>
      </c>
      <c r="E21" s="20"/>
      <c r="F21" s="33">
        <v>1525</v>
      </c>
      <c r="G21" s="33">
        <v>1525</v>
      </c>
      <c r="H21" s="22"/>
      <c r="I21" s="33">
        <v>1525</v>
      </c>
      <c r="J21" s="22"/>
      <c r="K21" s="22"/>
      <c r="L21" s="22">
        <f>$O$21/$I$21</f>
        <v>215.5</v>
      </c>
      <c r="M21" s="22">
        <f>$M$22</f>
        <v>328637.5</v>
      </c>
      <c r="N21" s="22">
        <f>$N$22</f>
        <v>0</v>
      </c>
      <c r="O21" s="22">
        <f>$O$22</f>
        <v>328637.5</v>
      </c>
      <c r="P21" s="23" t="s">
        <v>46</v>
      </c>
      <c r="Q21" s="23"/>
    </row>
    <row r="22" spans="2:17" s="24" customFormat="1" ht="11.1" customHeight="1" outlineLevel="1" x14ac:dyDescent="0.2">
      <c r="B22" s="25"/>
      <c r="C22" s="26" t="s">
        <v>19</v>
      </c>
      <c r="D22" s="27" t="s">
        <v>45</v>
      </c>
      <c r="E22" s="27"/>
      <c r="F22" s="34">
        <v>1525</v>
      </c>
      <c r="G22" s="34">
        <f>$F$22</f>
        <v>1525</v>
      </c>
      <c r="H22" s="28">
        <v>1</v>
      </c>
      <c r="I22" s="29">
        <f>ROUND($G$22*$H$22,3)</f>
        <v>1525</v>
      </c>
      <c r="J22" s="32">
        <v>215.5</v>
      </c>
      <c r="K22" s="31"/>
      <c r="L22" s="61">
        <f>$K$22+$J$22</f>
        <v>215.5</v>
      </c>
      <c r="M22" s="29">
        <f>$G$22*$J$22</f>
        <v>328637.5</v>
      </c>
      <c r="N22" s="29">
        <f>$I$22*$K$22</f>
        <v>0</v>
      </c>
      <c r="O22" s="29">
        <f>$N$22+$M$22</f>
        <v>328637.5</v>
      </c>
      <c r="P22" s="29"/>
      <c r="Q22" s="29"/>
    </row>
    <row r="23" spans="2:17" s="4" customFormat="1" ht="12" customHeight="1" x14ac:dyDescent="0.2">
      <c r="B23" s="35"/>
      <c r="C23" s="36" t="s">
        <v>47</v>
      </c>
      <c r="D23" s="37"/>
      <c r="E23" s="37"/>
      <c r="F23" s="37"/>
      <c r="G23" s="37"/>
      <c r="H23" s="37"/>
      <c r="I23" s="37"/>
      <c r="J23" s="37"/>
      <c r="K23" s="37"/>
      <c r="L23" s="37"/>
      <c r="M23" s="38">
        <f>$M$14</f>
        <v>1125239.5</v>
      </c>
      <c r="N23" s="38">
        <f>$N$14</f>
        <v>0</v>
      </c>
      <c r="O23" s="38">
        <f>$O$14</f>
        <v>1125239.5</v>
      </c>
      <c r="P23" s="38"/>
      <c r="Q23" s="38"/>
    </row>
    <row r="24" spans="2:17" s="1" customFormat="1" ht="11.1" customHeight="1" x14ac:dyDescent="0.2">
      <c r="B24" s="39"/>
      <c r="C24" s="40" t="s">
        <v>48</v>
      </c>
      <c r="D24" s="41"/>
      <c r="E24" s="41"/>
      <c r="F24" s="41"/>
      <c r="G24" s="41"/>
      <c r="H24" s="41"/>
      <c r="I24" s="41"/>
      <c r="J24" s="41"/>
      <c r="K24" s="41"/>
      <c r="L24" s="41"/>
      <c r="M24" s="41"/>
      <c r="O24" s="42"/>
      <c r="P24" s="42"/>
      <c r="Q24" s="42"/>
    </row>
    <row r="25" spans="2:17" s="24" customFormat="1" ht="11.1" customHeight="1" x14ac:dyDescent="0.2">
      <c r="B25" s="43"/>
      <c r="C25" s="44" t="s">
        <v>49</v>
      </c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6">
        <f>$N$14</f>
        <v>0</v>
      </c>
      <c r="P25" s="47"/>
      <c r="Q25" s="47"/>
    </row>
    <row r="26" spans="2:17" s="24" customFormat="1" ht="11.1" customHeight="1" x14ac:dyDescent="0.2">
      <c r="B26" s="43"/>
      <c r="C26" s="44" t="s">
        <v>50</v>
      </c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8">
        <f>$M$14</f>
        <v>1125239.5</v>
      </c>
      <c r="P26" s="29"/>
      <c r="Q26" s="29"/>
    </row>
    <row r="27" spans="2:17" s="24" customFormat="1" ht="11.1" customHeight="1" x14ac:dyDescent="0.2">
      <c r="B27" s="43"/>
      <c r="C27" s="44" t="s">
        <v>51</v>
      </c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8">
        <f>($O$23)*0.166666666666666</f>
        <v>187539.9166666659</v>
      </c>
      <c r="P27" s="29"/>
      <c r="Q27" s="29"/>
    </row>
    <row r="28" spans="2:17" s="1" customFormat="1" ht="44.1" customHeight="1" x14ac:dyDescent="0.2">
      <c r="B28" s="41"/>
      <c r="C28" s="49" t="s">
        <v>52</v>
      </c>
      <c r="D28" s="41"/>
      <c r="E28" s="41"/>
      <c r="F28" s="41"/>
      <c r="G28" s="41"/>
      <c r="H28" s="41"/>
      <c r="I28" s="41"/>
      <c r="J28" s="41"/>
      <c r="K28" s="41"/>
      <c r="L28" s="41"/>
      <c r="M28" s="45">
        <f>$M$29+$M$30+$M$31+$M$32+$M$33+$M$34+$M$35+$M$36+$M$37+$M$38+$M$39+$M$40</f>
        <v>0</v>
      </c>
      <c r="N28" s="45">
        <f>$N$29+$N$30+$N$31+$N$32+$N$33+$N$34+$N$35+$N$36+$N$37+$N$38+$N$39+$N$40</f>
        <v>0</v>
      </c>
      <c r="O28" s="45">
        <f>$O$29+$O$30+$O$31+$O$32+$O$33+$O$34+$O$35+$O$36+$O$37+$O$38+$O$39+$O$40</f>
        <v>0</v>
      </c>
      <c r="P28" s="41"/>
      <c r="Q28" s="41"/>
    </row>
    <row r="29" spans="2:17" s="1" customFormat="1" ht="11.1" customHeight="1" x14ac:dyDescent="0.2">
      <c r="B29" s="41"/>
      <c r="C29" s="41"/>
      <c r="D29" s="41"/>
      <c r="E29" s="41"/>
      <c r="F29" s="42"/>
      <c r="G29" s="42">
        <f>$F$29</f>
        <v>0</v>
      </c>
      <c r="H29" s="50">
        <v>1</v>
      </c>
      <c r="I29" s="42">
        <f>ROUND($G$29*$H$29,3)</f>
        <v>0</v>
      </c>
      <c r="J29" s="51"/>
      <c r="K29" s="51"/>
      <c r="L29" s="42">
        <f>$K$29+$J$29</f>
        <v>0</v>
      </c>
      <c r="M29" s="42">
        <f>$G$29*$J$29</f>
        <v>0</v>
      </c>
      <c r="N29" s="42">
        <f>$I$29*$K$29</f>
        <v>0</v>
      </c>
      <c r="O29" s="42">
        <f>$N$29+$M$29</f>
        <v>0</v>
      </c>
      <c r="P29" s="41"/>
      <c r="Q29" s="41"/>
    </row>
    <row r="30" spans="2:17" s="1" customFormat="1" ht="11.1" customHeight="1" x14ac:dyDescent="0.2">
      <c r="B30" s="41"/>
      <c r="C30" s="41"/>
      <c r="D30" s="41"/>
      <c r="E30" s="41"/>
      <c r="F30" s="42"/>
      <c r="G30" s="42">
        <f>$F$30</f>
        <v>0</v>
      </c>
      <c r="H30" s="50">
        <v>1</v>
      </c>
      <c r="I30" s="42">
        <f>ROUND($G$30*$H$30,3)</f>
        <v>0</v>
      </c>
      <c r="J30" s="51"/>
      <c r="K30" s="51"/>
      <c r="L30" s="42">
        <f>$K$30+$J$30</f>
        <v>0</v>
      </c>
      <c r="M30" s="42">
        <f>$G$30*$J$30</f>
        <v>0</v>
      </c>
      <c r="N30" s="42">
        <f>$I$30*$K$30</f>
        <v>0</v>
      </c>
      <c r="O30" s="42">
        <f>$N$30+$M$30</f>
        <v>0</v>
      </c>
      <c r="P30" s="41"/>
      <c r="Q30" s="41"/>
    </row>
    <row r="31" spans="2:17" s="1" customFormat="1" ht="11.1" customHeight="1" x14ac:dyDescent="0.2">
      <c r="B31" s="41"/>
      <c r="C31" s="41"/>
      <c r="D31" s="41"/>
      <c r="E31" s="41"/>
      <c r="F31" s="42"/>
      <c r="G31" s="42">
        <f>$F$31</f>
        <v>0</v>
      </c>
      <c r="H31" s="50">
        <v>1</v>
      </c>
      <c r="I31" s="42">
        <f>ROUND($G$31*$H$31,3)</f>
        <v>0</v>
      </c>
      <c r="J31" s="51"/>
      <c r="K31" s="51"/>
      <c r="L31" s="42">
        <f>$K$31+$J$31</f>
        <v>0</v>
      </c>
      <c r="M31" s="42">
        <f>$G$31*$J$31</f>
        <v>0</v>
      </c>
      <c r="N31" s="42">
        <f>$I$31*$K$31</f>
        <v>0</v>
      </c>
      <c r="O31" s="42">
        <f>$N$31+$M$31</f>
        <v>0</v>
      </c>
      <c r="P31" s="41"/>
      <c r="Q31" s="41"/>
    </row>
    <row r="32" spans="2:17" s="1" customFormat="1" ht="11.1" customHeight="1" x14ac:dyDescent="0.2">
      <c r="B32" s="41"/>
      <c r="C32" s="41"/>
      <c r="D32" s="41"/>
      <c r="E32" s="41"/>
      <c r="F32" s="42"/>
      <c r="G32" s="42">
        <f>$F$32</f>
        <v>0</v>
      </c>
      <c r="H32" s="50">
        <v>1</v>
      </c>
      <c r="I32" s="42">
        <f>ROUND($G$32*$H$32,3)</f>
        <v>0</v>
      </c>
      <c r="J32" s="51"/>
      <c r="K32" s="51"/>
      <c r="L32" s="42">
        <f>$K$32+$J$32</f>
        <v>0</v>
      </c>
      <c r="M32" s="42">
        <f>$G$32*$J$32</f>
        <v>0</v>
      </c>
      <c r="N32" s="42">
        <f>$I$32*$K$32</f>
        <v>0</v>
      </c>
      <c r="O32" s="42">
        <f>$N$32+$M$32</f>
        <v>0</v>
      </c>
      <c r="P32" s="41"/>
      <c r="Q32" s="41"/>
    </row>
    <row r="33" spans="2:17" s="1" customFormat="1" ht="11.1" customHeight="1" x14ac:dyDescent="0.2">
      <c r="B33" s="41"/>
      <c r="C33" s="41"/>
      <c r="D33" s="41"/>
      <c r="E33" s="41"/>
      <c r="F33" s="42"/>
      <c r="G33" s="42">
        <f>$F$33</f>
        <v>0</v>
      </c>
      <c r="H33" s="50">
        <v>1</v>
      </c>
      <c r="I33" s="42">
        <f>ROUND($G$33*$H$33,3)</f>
        <v>0</v>
      </c>
      <c r="J33" s="51"/>
      <c r="K33" s="51"/>
      <c r="L33" s="42">
        <f>$K$33+$J$33</f>
        <v>0</v>
      </c>
      <c r="M33" s="42">
        <f>$G$33*$J$33</f>
        <v>0</v>
      </c>
      <c r="N33" s="42">
        <f>$I$33*$K$33</f>
        <v>0</v>
      </c>
      <c r="O33" s="42">
        <f>$N$33+$M$33</f>
        <v>0</v>
      </c>
      <c r="P33" s="41"/>
      <c r="Q33" s="41"/>
    </row>
    <row r="34" spans="2:17" s="1" customFormat="1" ht="11.1" customHeight="1" x14ac:dyDescent="0.2">
      <c r="B34" s="41"/>
      <c r="C34" s="41"/>
      <c r="D34" s="41"/>
      <c r="E34" s="41"/>
      <c r="F34" s="42"/>
      <c r="G34" s="42">
        <f>$F$34</f>
        <v>0</v>
      </c>
      <c r="H34" s="50">
        <v>1</v>
      </c>
      <c r="I34" s="42">
        <f>ROUND($G$34*$H$34,3)</f>
        <v>0</v>
      </c>
      <c r="J34" s="51"/>
      <c r="K34" s="51"/>
      <c r="L34" s="42">
        <f>$K$34+$J$34</f>
        <v>0</v>
      </c>
      <c r="M34" s="42">
        <f>$G$34*$J$34</f>
        <v>0</v>
      </c>
      <c r="N34" s="42">
        <f>$I$34*$K$34</f>
        <v>0</v>
      </c>
      <c r="O34" s="42">
        <f>$N$34+$M$34</f>
        <v>0</v>
      </c>
      <c r="P34" s="41"/>
      <c r="Q34" s="41"/>
    </row>
    <row r="35" spans="2:17" s="1" customFormat="1" ht="11.1" customHeight="1" x14ac:dyDescent="0.2">
      <c r="B35" s="41"/>
      <c r="C35" s="41"/>
      <c r="D35" s="41"/>
      <c r="E35" s="41"/>
      <c r="F35" s="42"/>
      <c r="G35" s="42">
        <f>$F$35</f>
        <v>0</v>
      </c>
      <c r="H35" s="50">
        <v>1</v>
      </c>
      <c r="I35" s="42">
        <f>ROUND($G$35*$H$35,3)</f>
        <v>0</v>
      </c>
      <c r="J35" s="51"/>
      <c r="K35" s="51"/>
      <c r="L35" s="42">
        <f>$K$35+$J$35</f>
        <v>0</v>
      </c>
      <c r="M35" s="42">
        <f>$G$35*$J$35</f>
        <v>0</v>
      </c>
      <c r="N35" s="42">
        <f>$I$35*$K$35</f>
        <v>0</v>
      </c>
      <c r="O35" s="42">
        <f>$N$35+$M$35</f>
        <v>0</v>
      </c>
      <c r="P35" s="41"/>
      <c r="Q35" s="41"/>
    </row>
    <row r="36" spans="2:17" s="1" customFormat="1" ht="11.1" customHeight="1" x14ac:dyDescent="0.2">
      <c r="B36" s="41"/>
      <c r="C36" s="41"/>
      <c r="D36" s="41"/>
      <c r="E36" s="41"/>
      <c r="F36" s="42"/>
      <c r="G36" s="42">
        <f>$F$36</f>
        <v>0</v>
      </c>
      <c r="H36" s="50">
        <v>1</v>
      </c>
      <c r="I36" s="42">
        <f>ROUND($G$36*$H$36,3)</f>
        <v>0</v>
      </c>
      <c r="J36" s="51"/>
      <c r="K36" s="51"/>
      <c r="L36" s="42">
        <f>$K$36+$J$36</f>
        <v>0</v>
      </c>
      <c r="M36" s="42">
        <f>$G$36*$J$36</f>
        <v>0</v>
      </c>
      <c r="N36" s="42">
        <f>$I$36*$K$36</f>
        <v>0</v>
      </c>
      <c r="O36" s="42">
        <f>$N$36+$M$36</f>
        <v>0</v>
      </c>
      <c r="P36" s="41"/>
      <c r="Q36" s="41"/>
    </row>
    <row r="37" spans="2:17" s="1" customFormat="1" ht="11.1" customHeight="1" x14ac:dyDescent="0.2">
      <c r="B37" s="41"/>
      <c r="C37" s="41"/>
      <c r="D37" s="41"/>
      <c r="E37" s="41"/>
      <c r="F37" s="42"/>
      <c r="G37" s="42">
        <f>$F$37</f>
        <v>0</v>
      </c>
      <c r="H37" s="50">
        <v>1</v>
      </c>
      <c r="I37" s="42">
        <f>ROUND($G$37*$H$37,3)</f>
        <v>0</v>
      </c>
      <c r="J37" s="51"/>
      <c r="K37" s="51"/>
      <c r="L37" s="42">
        <f>$K$37+$J$37</f>
        <v>0</v>
      </c>
      <c r="M37" s="42">
        <f>$G$37*$J$37</f>
        <v>0</v>
      </c>
      <c r="N37" s="42">
        <f>$I$37*$K$37</f>
        <v>0</v>
      </c>
      <c r="O37" s="42">
        <f>$N$37+$M$37</f>
        <v>0</v>
      </c>
      <c r="P37" s="41"/>
      <c r="Q37" s="41"/>
    </row>
    <row r="38" spans="2:17" s="1" customFormat="1" ht="11.1" customHeight="1" x14ac:dyDescent="0.2">
      <c r="B38" s="41"/>
      <c r="C38" s="41"/>
      <c r="D38" s="41"/>
      <c r="E38" s="41"/>
      <c r="F38" s="42"/>
      <c r="G38" s="42">
        <f>$F$38</f>
        <v>0</v>
      </c>
      <c r="H38" s="50">
        <v>1</v>
      </c>
      <c r="I38" s="42">
        <f>ROUND($G$38*$H$38,3)</f>
        <v>0</v>
      </c>
      <c r="J38" s="51"/>
      <c r="K38" s="51"/>
      <c r="L38" s="42">
        <f>$K$38+$J$38</f>
        <v>0</v>
      </c>
      <c r="M38" s="42">
        <f>$G$38*$J$38</f>
        <v>0</v>
      </c>
      <c r="N38" s="42">
        <f>$I$38*$K$38</f>
        <v>0</v>
      </c>
      <c r="O38" s="42">
        <f>$N$38+$M$38</f>
        <v>0</v>
      </c>
      <c r="P38" s="41"/>
      <c r="Q38" s="41"/>
    </row>
    <row r="39" spans="2:17" s="1" customFormat="1" ht="11.1" customHeight="1" x14ac:dyDescent="0.2">
      <c r="B39" s="41"/>
      <c r="C39" s="41"/>
      <c r="D39" s="41"/>
      <c r="E39" s="41"/>
      <c r="F39" s="42"/>
      <c r="G39" s="42">
        <f>$F$39</f>
        <v>0</v>
      </c>
      <c r="H39" s="50">
        <v>1</v>
      </c>
      <c r="I39" s="42">
        <f>ROUND($G$39*$H$39,3)</f>
        <v>0</v>
      </c>
      <c r="J39" s="51"/>
      <c r="K39" s="51"/>
      <c r="L39" s="42">
        <f>$K$39+$J$39</f>
        <v>0</v>
      </c>
      <c r="M39" s="42">
        <f>$G$39*$J$39</f>
        <v>0</v>
      </c>
      <c r="N39" s="42">
        <f>$I$39*$K$39</f>
        <v>0</v>
      </c>
      <c r="O39" s="42">
        <f>$N$39+$M$39</f>
        <v>0</v>
      </c>
      <c r="P39" s="41"/>
      <c r="Q39" s="41"/>
    </row>
    <row r="40" spans="2:17" s="1" customFormat="1" ht="11.1" customHeight="1" x14ac:dyDescent="0.2">
      <c r="B40" s="41"/>
      <c r="C40" s="41"/>
      <c r="D40" s="41"/>
      <c r="E40" s="41"/>
      <c r="F40" s="42"/>
      <c r="G40" s="42">
        <f>$F$40</f>
        <v>0</v>
      </c>
      <c r="H40" s="50">
        <v>1</v>
      </c>
      <c r="I40" s="42">
        <f>ROUND($G$40*$H$40,3)</f>
        <v>0</v>
      </c>
      <c r="J40" s="51"/>
      <c r="K40" s="51"/>
      <c r="L40" s="42">
        <f>$K$40+$J$40</f>
        <v>0</v>
      </c>
      <c r="M40" s="42">
        <f>$G$40*$J$40</f>
        <v>0</v>
      </c>
      <c r="N40" s="42">
        <f>$I$40*$K$40</f>
        <v>0</v>
      </c>
      <c r="O40" s="42">
        <f>$N$40+$M$40</f>
        <v>0</v>
      </c>
      <c r="P40" s="41"/>
      <c r="Q40" s="41"/>
    </row>
    <row r="41" spans="2:17" s="1" customFormat="1" ht="11.1" customHeight="1" x14ac:dyDescent="0.2"/>
    <row r="42" spans="2:17" s="1" customFormat="1" ht="11.1" customHeight="1" x14ac:dyDescent="0.2">
      <c r="C42" s="24" t="s">
        <v>53</v>
      </c>
    </row>
    <row r="43" spans="2:17" s="1" customFormat="1" ht="11.1" customHeight="1" x14ac:dyDescent="0.2"/>
    <row r="44" spans="2:17" s="1" customFormat="1" ht="11.1" customHeight="1" x14ac:dyDescent="0.2">
      <c r="C44" s="52" t="s">
        <v>54</v>
      </c>
    </row>
    <row r="45" spans="2:17" s="1" customFormat="1" ht="11.1" customHeight="1" x14ac:dyDescent="0.2"/>
  </sheetData>
  <mergeCells count="15">
    <mergeCell ref="O10:O11"/>
    <mergeCell ref="P10:P11"/>
    <mergeCell ref="Q10:Q11"/>
    <mergeCell ref="G10:G11"/>
    <mergeCell ref="H10:H11"/>
    <mergeCell ref="I10:I11"/>
    <mergeCell ref="J10:L10"/>
    <mergeCell ref="M10:N10"/>
    <mergeCell ref="B6:E6"/>
    <mergeCell ref="B7:E7"/>
    <mergeCell ref="B8:E8"/>
    <mergeCell ref="B10:B11"/>
    <mergeCell ref="C10:C11"/>
    <mergeCell ref="D10:D11"/>
    <mergeCell ref="E10:E11"/>
  </mergeCells>
  <pageMargins left="0.39370078740157483" right="0.39370078740157483" top="0.39370078740157483" bottom="0.39370078740157483" header="0" footer="0"/>
  <pageSetup paperSize="9" fitToHeight="0"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Стойлова Алёна Андреевна</cp:lastModifiedBy>
  <dcterms:modified xsi:type="dcterms:W3CDTF">2023-02-13T11:53:32Z</dcterms:modified>
</cp:coreProperties>
</file>