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1. ОЖОГИНО\ГП-7\МК ГП-7\Претенденту\"/>
    </mc:Choice>
  </mc:AlternateContent>
  <xr:revisionPtr revIDLastSave="0" documentId="13_ncr:1_{B0AAD6A5-91F4-49E9-856D-7003B16C1A08}" xr6:coauthVersionLast="40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definedNames>
    <definedName name="_xlnm._FilterDatabase" localSheetId="0" hidden="1">TDSheet!$A$10:$S$257</definedName>
  </definedNames>
  <calcPr calcId="191029"/>
</workbook>
</file>

<file path=xl/calcChain.xml><?xml version="1.0" encoding="utf-8"?>
<calcChain xmlns="http://schemas.openxmlformats.org/spreadsheetml/2006/main">
  <c r="F188" i="1" l="1"/>
  <c r="F187" i="1"/>
  <c r="F207" i="1"/>
  <c r="F206" i="1"/>
  <c r="F205" i="1"/>
  <c r="F221" i="1"/>
  <c r="F235" i="1"/>
  <c r="F234" i="1"/>
  <c r="Q31" i="1" l="1"/>
  <c r="R31" i="1"/>
  <c r="Q45" i="1"/>
  <c r="R45" i="1"/>
  <c r="Q59" i="1"/>
  <c r="R59" i="1"/>
  <c r="Q77" i="1"/>
  <c r="R77" i="1"/>
  <c r="Q91" i="1"/>
  <c r="R91" i="1"/>
  <c r="Q107" i="1"/>
  <c r="R107" i="1"/>
  <c r="Q145" i="1"/>
  <c r="R145" i="1"/>
  <c r="Q171" i="1"/>
  <c r="R171" i="1"/>
  <c r="Q193" i="1"/>
  <c r="R193" i="1"/>
  <c r="Q212" i="1"/>
  <c r="R212" i="1"/>
  <c r="Q222" i="1"/>
  <c r="R222" i="1"/>
  <c r="S171" i="1" l="1"/>
  <c r="S45" i="1"/>
  <c r="S193" i="1"/>
  <c r="S59" i="1"/>
  <c r="S212" i="1"/>
  <c r="S107" i="1"/>
  <c r="S222" i="1"/>
  <c r="S77" i="1"/>
  <c r="S145" i="1"/>
  <c r="S31" i="1"/>
  <c r="S91" i="1"/>
  <c r="K231" i="1"/>
  <c r="E231" i="1"/>
  <c r="F231" i="1" s="1"/>
  <c r="H231" i="1" s="1"/>
  <c r="K218" i="1"/>
  <c r="E218" i="1"/>
  <c r="F218" i="1" s="1"/>
  <c r="K202" i="1"/>
  <c r="E202" i="1"/>
  <c r="F202" i="1" s="1"/>
  <c r="K184" i="1"/>
  <c r="E184" i="1"/>
  <c r="F184" i="1" s="1"/>
  <c r="K164" i="1"/>
  <c r="E164" i="1"/>
  <c r="F164" i="1" s="1"/>
  <c r="K137" i="1"/>
  <c r="E137" i="1"/>
  <c r="F137" i="1" s="1"/>
  <c r="K117" i="1"/>
  <c r="E117" i="1"/>
  <c r="F117" i="1" s="1"/>
  <c r="K239" i="1"/>
  <c r="K238" i="1"/>
  <c r="K237" i="1"/>
  <c r="L235" i="1"/>
  <c r="K235" i="1"/>
  <c r="H235" i="1"/>
  <c r="L234" i="1"/>
  <c r="K234" i="1"/>
  <c r="H234" i="1"/>
  <c r="K233" i="1"/>
  <c r="E233" i="1"/>
  <c r="E237" i="1" s="1"/>
  <c r="K230" i="1"/>
  <c r="F230" i="1"/>
  <c r="L230" i="1" s="1"/>
  <c r="K229" i="1"/>
  <c r="F229" i="1"/>
  <c r="L229" i="1" s="1"/>
  <c r="K228" i="1"/>
  <c r="F228" i="1"/>
  <c r="L228" i="1" s="1"/>
  <c r="K227" i="1"/>
  <c r="F227" i="1"/>
  <c r="L227" i="1" s="1"/>
  <c r="K226" i="1"/>
  <c r="F226" i="1"/>
  <c r="L226" i="1" s="1"/>
  <c r="K225" i="1"/>
  <c r="F225" i="1"/>
  <c r="L225" i="1" s="1"/>
  <c r="K224" i="1"/>
  <c r="F224" i="1"/>
  <c r="F223" i="1" s="1"/>
  <c r="E223" i="1"/>
  <c r="E232" i="1" s="1"/>
  <c r="E56" i="1"/>
  <c r="E55" i="1" s="1"/>
  <c r="E57" i="1" s="1"/>
  <c r="E28" i="1"/>
  <c r="E27" i="1" s="1"/>
  <c r="E29" i="1" s="1"/>
  <c r="E30" i="1" s="1"/>
  <c r="K136" i="1"/>
  <c r="F136" i="1"/>
  <c r="H136" i="1" s="1"/>
  <c r="K135" i="1"/>
  <c r="F135" i="1"/>
  <c r="L135" i="1" s="1"/>
  <c r="K134" i="1"/>
  <c r="F134" i="1"/>
  <c r="H134" i="1" s="1"/>
  <c r="K133" i="1"/>
  <c r="F133" i="1"/>
  <c r="L133" i="1" s="1"/>
  <c r="K144" i="1"/>
  <c r="K143" i="1"/>
  <c r="K142" i="1"/>
  <c r="K140" i="1"/>
  <c r="F140" i="1"/>
  <c r="L140" i="1" s="1"/>
  <c r="K139" i="1"/>
  <c r="K132" i="1"/>
  <c r="F132" i="1"/>
  <c r="H132" i="1" s="1"/>
  <c r="K131" i="1"/>
  <c r="F131" i="1"/>
  <c r="L131" i="1" s="1"/>
  <c r="K130" i="1"/>
  <c r="F130" i="1"/>
  <c r="H130" i="1" s="1"/>
  <c r="K129" i="1"/>
  <c r="F129" i="1"/>
  <c r="H129" i="1" s="1"/>
  <c r="K128" i="1"/>
  <c r="F128" i="1"/>
  <c r="L128" i="1" s="1"/>
  <c r="K127" i="1"/>
  <c r="F127" i="1"/>
  <c r="H127" i="1" s="1"/>
  <c r="K126" i="1"/>
  <c r="F126" i="1"/>
  <c r="F125" i="1" s="1"/>
  <c r="E139" i="1"/>
  <c r="F139" i="1" s="1"/>
  <c r="K99" i="1"/>
  <c r="E99" i="1"/>
  <c r="F99" i="1" s="1"/>
  <c r="K83" i="1"/>
  <c r="E83" i="1"/>
  <c r="F83" i="1" s="1"/>
  <c r="K69" i="1"/>
  <c r="E69" i="1"/>
  <c r="F69" i="1" s="1"/>
  <c r="K51" i="1"/>
  <c r="E51" i="1"/>
  <c r="F51" i="1" s="1"/>
  <c r="K37" i="1"/>
  <c r="E37" i="1"/>
  <c r="F37" i="1" s="1"/>
  <c r="H37" i="1" s="1"/>
  <c r="K22" i="1"/>
  <c r="E22" i="1"/>
  <c r="F22" i="1" s="1"/>
  <c r="M127" i="1" l="1"/>
  <c r="R127" i="1"/>
  <c r="Q127" i="1"/>
  <c r="M136" i="1"/>
  <c r="R136" i="1"/>
  <c r="Q136" i="1"/>
  <c r="M235" i="1"/>
  <c r="N235" i="1" s="1"/>
  <c r="Q235" i="1"/>
  <c r="R235" i="1"/>
  <c r="M129" i="1"/>
  <c r="Q129" i="1"/>
  <c r="R129" i="1"/>
  <c r="M130" i="1"/>
  <c r="Q130" i="1"/>
  <c r="R130" i="1"/>
  <c r="M231" i="1"/>
  <c r="Q231" i="1"/>
  <c r="R231" i="1"/>
  <c r="M37" i="1"/>
  <c r="Q37" i="1"/>
  <c r="R37" i="1"/>
  <c r="M134" i="1"/>
  <c r="Q134" i="1"/>
  <c r="R134" i="1"/>
  <c r="M234" i="1"/>
  <c r="N234" i="1" s="1"/>
  <c r="Q234" i="1"/>
  <c r="R234" i="1"/>
  <c r="M132" i="1"/>
  <c r="R132" i="1"/>
  <c r="Q132" i="1"/>
  <c r="H184" i="1"/>
  <c r="L184" i="1"/>
  <c r="L164" i="1"/>
  <c r="H164" i="1"/>
  <c r="H202" i="1"/>
  <c r="L202" i="1"/>
  <c r="L218" i="1"/>
  <c r="H218" i="1"/>
  <c r="L137" i="1"/>
  <c r="H137" i="1"/>
  <c r="L231" i="1"/>
  <c r="L117" i="1"/>
  <c r="H117" i="1"/>
  <c r="H224" i="1"/>
  <c r="L224" i="1"/>
  <c r="H230" i="1"/>
  <c r="H227" i="1"/>
  <c r="H225" i="1"/>
  <c r="H228" i="1"/>
  <c r="H226" i="1"/>
  <c r="H229" i="1"/>
  <c r="E236" i="1"/>
  <c r="F237" i="1"/>
  <c r="F233" i="1"/>
  <c r="L233" i="1" s="1"/>
  <c r="L232" i="1" s="1"/>
  <c r="E142" i="1"/>
  <c r="E58" i="1"/>
  <c r="L134" i="1"/>
  <c r="L127" i="1"/>
  <c r="L129" i="1"/>
  <c r="L136" i="1"/>
  <c r="H135" i="1"/>
  <c r="H133" i="1"/>
  <c r="L132" i="1"/>
  <c r="F138" i="1"/>
  <c r="L139" i="1"/>
  <c r="L138" i="1" s="1"/>
  <c r="H139" i="1"/>
  <c r="H128" i="1"/>
  <c r="H131" i="1"/>
  <c r="H126" i="1"/>
  <c r="L126" i="1"/>
  <c r="L130" i="1"/>
  <c r="H140" i="1"/>
  <c r="E125" i="1"/>
  <c r="E138" i="1" s="1"/>
  <c r="H99" i="1"/>
  <c r="L99" i="1"/>
  <c r="H83" i="1"/>
  <c r="L83" i="1"/>
  <c r="H69" i="1"/>
  <c r="L69" i="1"/>
  <c r="H51" i="1"/>
  <c r="L51" i="1"/>
  <c r="L37" i="1"/>
  <c r="H22" i="1"/>
  <c r="L22" i="1"/>
  <c r="F249" i="1"/>
  <c r="F250" i="1"/>
  <c r="F251" i="1"/>
  <c r="F252" i="1"/>
  <c r="F253" i="1"/>
  <c r="F254" i="1"/>
  <c r="F255" i="1"/>
  <c r="F256" i="1"/>
  <c r="F257" i="1"/>
  <c r="F248" i="1"/>
  <c r="F247" i="1"/>
  <c r="F246" i="1"/>
  <c r="E220" i="1"/>
  <c r="F220" i="1" s="1"/>
  <c r="K220" i="1"/>
  <c r="H221" i="1"/>
  <c r="K221" i="1"/>
  <c r="L221" i="1"/>
  <c r="N127" i="1" l="1"/>
  <c r="N130" i="1"/>
  <c r="S127" i="1"/>
  <c r="N129" i="1"/>
  <c r="N134" i="1"/>
  <c r="S231" i="1"/>
  <c r="N37" i="1"/>
  <c r="S130" i="1"/>
  <c r="S136" i="1"/>
  <c r="S37" i="1"/>
  <c r="N231" i="1"/>
  <c r="Q69" i="1"/>
  <c r="R69" i="1"/>
  <c r="Q139" i="1"/>
  <c r="R139" i="1"/>
  <c r="Q117" i="1"/>
  <c r="R117" i="1"/>
  <c r="S129" i="1"/>
  <c r="Q224" i="1"/>
  <c r="R224" i="1"/>
  <c r="Q184" i="1"/>
  <c r="R184" i="1"/>
  <c r="Q83" i="1"/>
  <c r="R83" i="1"/>
  <c r="S134" i="1"/>
  <c r="Q128" i="1"/>
  <c r="R128" i="1"/>
  <c r="R221" i="1"/>
  <c r="Q221" i="1"/>
  <c r="N132" i="1"/>
  <c r="Q229" i="1"/>
  <c r="R229" i="1"/>
  <c r="S132" i="1"/>
  <c r="S235" i="1"/>
  <c r="Q133" i="1"/>
  <c r="R133" i="1"/>
  <c r="Q226" i="1"/>
  <c r="R226" i="1"/>
  <c r="R137" i="1"/>
  <c r="Q137" i="1"/>
  <c r="R228" i="1"/>
  <c r="Q228" i="1"/>
  <c r="Q99" i="1"/>
  <c r="R99" i="1"/>
  <c r="Q135" i="1"/>
  <c r="R135" i="1"/>
  <c r="Q140" i="1"/>
  <c r="R140" i="1"/>
  <c r="N136" i="1"/>
  <c r="Q225" i="1"/>
  <c r="R225" i="1"/>
  <c r="Q218" i="1"/>
  <c r="R218" i="1"/>
  <c r="Q22" i="1"/>
  <c r="R22" i="1"/>
  <c r="Q227" i="1"/>
  <c r="R227" i="1"/>
  <c r="Q126" i="1"/>
  <c r="R126" i="1"/>
  <c r="Q230" i="1"/>
  <c r="R230" i="1"/>
  <c r="Q202" i="1"/>
  <c r="R202" i="1"/>
  <c r="S234" i="1"/>
  <c r="Q51" i="1"/>
  <c r="R51" i="1"/>
  <c r="Q131" i="1"/>
  <c r="R131" i="1"/>
  <c r="Q164" i="1"/>
  <c r="R164" i="1"/>
  <c r="M184" i="1"/>
  <c r="N184" i="1" s="1"/>
  <c r="M51" i="1"/>
  <c r="N51" i="1" s="1"/>
  <c r="M117" i="1"/>
  <c r="N117" i="1" s="1"/>
  <c r="M83" i="1"/>
  <c r="N83" i="1" s="1"/>
  <c r="H223" i="1"/>
  <c r="M99" i="1"/>
  <c r="N99" i="1" s="1"/>
  <c r="M228" i="1"/>
  <c r="N228" i="1" s="1"/>
  <c r="M230" i="1"/>
  <c r="N230" i="1" s="1"/>
  <c r="M128" i="1"/>
  <c r="N128" i="1" s="1"/>
  <c r="M69" i="1"/>
  <c r="N69" i="1" s="1"/>
  <c r="M226" i="1"/>
  <c r="N226" i="1" s="1"/>
  <c r="M135" i="1"/>
  <c r="N135" i="1" s="1"/>
  <c r="M140" i="1"/>
  <c r="N140" i="1" s="1"/>
  <c r="M225" i="1"/>
  <c r="N225" i="1" s="1"/>
  <c r="M218" i="1"/>
  <c r="M131" i="1"/>
  <c r="N131" i="1" s="1"/>
  <c r="M229" i="1"/>
  <c r="N229" i="1" s="1"/>
  <c r="M137" i="1"/>
  <c r="N137" i="1" s="1"/>
  <c r="M22" i="1"/>
  <c r="N22" i="1" s="1"/>
  <c r="M202" i="1"/>
  <c r="N202" i="1" s="1"/>
  <c r="M221" i="1"/>
  <c r="N221" i="1" s="1"/>
  <c r="M133" i="1"/>
  <c r="N133" i="1" s="1"/>
  <c r="M227" i="1"/>
  <c r="N227" i="1" s="1"/>
  <c r="M164" i="1"/>
  <c r="N164" i="1" s="1"/>
  <c r="L125" i="1"/>
  <c r="L223" i="1"/>
  <c r="M224" i="1"/>
  <c r="N224" i="1" s="1"/>
  <c r="F232" i="1"/>
  <c r="H233" i="1"/>
  <c r="F236" i="1"/>
  <c r="L237" i="1"/>
  <c r="H237" i="1"/>
  <c r="E239" i="1"/>
  <c r="F239" i="1" s="1"/>
  <c r="E238" i="1"/>
  <c r="F238" i="1" s="1"/>
  <c r="F142" i="1"/>
  <c r="E141" i="1"/>
  <c r="H125" i="1"/>
  <c r="M126" i="1"/>
  <c r="M139" i="1"/>
  <c r="H138" i="1"/>
  <c r="L220" i="1"/>
  <c r="L219" i="1" s="1"/>
  <c r="F219" i="1"/>
  <c r="H220" i="1"/>
  <c r="K217" i="1"/>
  <c r="F217" i="1"/>
  <c r="H217" i="1" s="1"/>
  <c r="K216" i="1"/>
  <c r="F216" i="1"/>
  <c r="L216" i="1" s="1"/>
  <c r="K215" i="1"/>
  <c r="F215" i="1"/>
  <c r="H215" i="1" s="1"/>
  <c r="K214" i="1"/>
  <c r="F214" i="1"/>
  <c r="F213" i="1" s="1"/>
  <c r="E213" i="1"/>
  <c r="E219" i="1" s="1"/>
  <c r="S117" i="1" l="1"/>
  <c r="S99" i="1"/>
  <c r="S218" i="1"/>
  <c r="S51" i="1"/>
  <c r="S228" i="1"/>
  <c r="S128" i="1"/>
  <c r="S140" i="1"/>
  <c r="S202" i="1"/>
  <c r="S83" i="1"/>
  <c r="S69" i="1"/>
  <c r="S227" i="1"/>
  <c r="S131" i="1"/>
  <c r="S225" i="1"/>
  <c r="S184" i="1"/>
  <c r="Q138" i="1"/>
  <c r="R138" i="1"/>
  <c r="S221" i="1"/>
  <c r="S224" i="1"/>
  <c r="R233" i="1"/>
  <c r="Q233" i="1"/>
  <c r="S230" i="1"/>
  <c r="S137" i="1"/>
  <c r="R125" i="1"/>
  <c r="Q125" i="1"/>
  <c r="S164" i="1"/>
  <c r="S126" i="1"/>
  <c r="S226" i="1"/>
  <c r="Q215" i="1"/>
  <c r="R215" i="1"/>
  <c r="S135" i="1"/>
  <c r="S133" i="1"/>
  <c r="R223" i="1"/>
  <c r="Q223" i="1"/>
  <c r="S139" i="1"/>
  <c r="Q220" i="1"/>
  <c r="R220" i="1"/>
  <c r="R217" i="1"/>
  <c r="Q217" i="1"/>
  <c r="S22" i="1"/>
  <c r="R237" i="1"/>
  <c r="Q237" i="1"/>
  <c r="S229" i="1"/>
  <c r="M125" i="1"/>
  <c r="M215" i="1"/>
  <c r="N223" i="1"/>
  <c r="K223" i="1" s="1"/>
  <c r="M217" i="1"/>
  <c r="M223" i="1"/>
  <c r="L238" i="1"/>
  <c r="H238" i="1"/>
  <c r="H232" i="1"/>
  <c r="M233" i="1"/>
  <c r="M232" i="1" s="1"/>
  <c r="L239" i="1"/>
  <c r="H239" i="1"/>
  <c r="M237" i="1"/>
  <c r="H236" i="1"/>
  <c r="E143" i="1"/>
  <c r="F143" i="1" s="1"/>
  <c r="E144" i="1"/>
  <c r="F144" i="1" s="1"/>
  <c r="L142" i="1"/>
  <c r="F141" i="1"/>
  <c r="H142" i="1"/>
  <c r="M138" i="1"/>
  <c r="N139" i="1"/>
  <c r="N138" i="1" s="1"/>
  <c r="K138" i="1" s="1"/>
  <c r="N126" i="1"/>
  <c r="H219" i="1"/>
  <c r="M220" i="1"/>
  <c r="M219" i="1" s="1"/>
  <c r="L217" i="1"/>
  <c r="L215" i="1"/>
  <c r="H214" i="1"/>
  <c r="H216" i="1"/>
  <c r="L214" i="1"/>
  <c r="S223" i="1" l="1"/>
  <c r="S215" i="1"/>
  <c r="S125" i="1"/>
  <c r="Q219" i="1"/>
  <c r="R219" i="1"/>
  <c r="R239" i="1"/>
  <c r="Q239" i="1"/>
  <c r="S237" i="1"/>
  <c r="Q238" i="1"/>
  <c r="R238" i="1"/>
  <c r="Q142" i="1"/>
  <c r="R142" i="1"/>
  <c r="S233" i="1"/>
  <c r="S217" i="1"/>
  <c r="S220" i="1"/>
  <c r="S138" i="1"/>
  <c r="R232" i="1"/>
  <c r="Q232" i="1"/>
  <c r="R216" i="1"/>
  <c r="Q216" i="1"/>
  <c r="Q214" i="1"/>
  <c r="R214" i="1"/>
  <c r="Q236" i="1"/>
  <c r="R236" i="1"/>
  <c r="N217" i="1"/>
  <c r="N215" i="1"/>
  <c r="M216" i="1"/>
  <c r="N216" i="1" s="1"/>
  <c r="M239" i="1"/>
  <c r="N239" i="1" s="1"/>
  <c r="M238" i="1"/>
  <c r="N238" i="1" s="1"/>
  <c r="L213" i="1"/>
  <c r="L212" i="1" s="1"/>
  <c r="N125" i="1"/>
  <c r="K125" i="1" s="1"/>
  <c r="L236" i="1"/>
  <c r="L222" i="1" s="1"/>
  <c r="N237" i="1"/>
  <c r="N233" i="1"/>
  <c r="H141" i="1"/>
  <c r="M142" i="1"/>
  <c r="L144" i="1"/>
  <c r="H144" i="1"/>
  <c r="L143" i="1"/>
  <c r="H143" i="1"/>
  <c r="N220" i="1"/>
  <c r="N219" i="1" s="1"/>
  <c r="K219" i="1" s="1"/>
  <c r="H213" i="1"/>
  <c r="M214" i="1"/>
  <c r="S216" i="1" l="1"/>
  <c r="S238" i="1"/>
  <c r="S219" i="1"/>
  <c r="S214" i="1"/>
  <c r="R143" i="1"/>
  <c r="Q143" i="1"/>
  <c r="S143" i="1" s="1"/>
  <c r="S236" i="1"/>
  <c r="Q144" i="1"/>
  <c r="R144" i="1"/>
  <c r="R141" i="1"/>
  <c r="Q141" i="1"/>
  <c r="S142" i="1"/>
  <c r="S239" i="1"/>
  <c r="S232" i="1"/>
  <c r="Q213" i="1"/>
  <c r="R213" i="1"/>
  <c r="M213" i="1"/>
  <c r="M212" i="1" s="1"/>
  <c r="N236" i="1"/>
  <c r="K236" i="1" s="1"/>
  <c r="M236" i="1"/>
  <c r="M222" i="1" s="1"/>
  <c r="M144" i="1"/>
  <c r="N144" i="1" s="1"/>
  <c r="M143" i="1"/>
  <c r="N232" i="1"/>
  <c r="K232" i="1" s="1"/>
  <c r="L141" i="1"/>
  <c r="N142" i="1"/>
  <c r="N214" i="1"/>
  <c r="N213" i="1" s="1"/>
  <c r="S213" i="1" l="1"/>
  <c r="S141" i="1"/>
  <c r="S144" i="1"/>
  <c r="M141" i="1"/>
  <c r="N143" i="1"/>
  <c r="N141" i="1" s="1"/>
  <c r="K141" i="1" s="1"/>
  <c r="N222" i="1"/>
  <c r="K213" i="1"/>
  <c r="N212" i="1" l="1"/>
  <c r="L187" i="1" l="1"/>
  <c r="L188" i="1"/>
  <c r="L205" i="1"/>
  <c r="L206" i="1"/>
  <c r="L207" i="1"/>
  <c r="K211" i="1"/>
  <c r="K210" i="1"/>
  <c r="K209" i="1"/>
  <c r="K207" i="1"/>
  <c r="H207" i="1"/>
  <c r="K206" i="1"/>
  <c r="H206" i="1"/>
  <c r="K205" i="1"/>
  <c r="H205" i="1"/>
  <c r="K204" i="1"/>
  <c r="E204" i="1"/>
  <c r="K201" i="1"/>
  <c r="F201" i="1"/>
  <c r="L201" i="1" s="1"/>
  <c r="K200" i="1"/>
  <c r="F200" i="1"/>
  <c r="L200" i="1" s="1"/>
  <c r="K199" i="1"/>
  <c r="F199" i="1"/>
  <c r="L199" i="1" s="1"/>
  <c r="K198" i="1"/>
  <c r="F198" i="1"/>
  <c r="L198" i="1" s="1"/>
  <c r="K197" i="1"/>
  <c r="F197" i="1"/>
  <c r="L197" i="1" s="1"/>
  <c r="K196" i="1"/>
  <c r="F196" i="1"/>
  <c r="L196" i="1" s="1"/>
  <c r="K195" i="1"/>
  <c r="F195" i="1"/>
  <c r="L195" i="1" s="1"/>
  <c r="E194" i="1"/>
  <c r="E203" i="1" s="1"/>
  <c r="K187" i="1"/>
  <c r="K188" i="1"/>
  <c r="H187" i="1"/>
  <c r="H188" i="1"/>
  <c r="K192" i="1"/>
  <c r="K191" i="1"/>
  <c r="K190" i="1"/>
  <c r="K186" i="1"/>
  <c r="E186" i="1"/>
  <c r="F186" i="1" s="1"/>
  <c r="K183" i="1"/>
  <c r="F183" i="1"/>
  <c r="L183" i="1" s="1"/>
  <c r="K182" i="1"/>
  <c r="F182" i="1"/>
  <c r="H182" i="1" s="1"/>
  <c r="K181" i="1"/>
  <c r="F181" i="1"/>
  <c r="L181" i="1" s="1"/>
  <c r="K180" i="1"/>
  <c r="F180" i="1"/>
  <c r="H180" i="1" s="1"/>
  <c r="K179" i="1"/>
  <c r="F179" i="1"/>
  <c r="L179" i="1" s="1"/>
  <c r="K178" i="1"/>
  <c r="F178" i="1"/>
  <c r="H178" i="1" s="1"/>
  <c r="K177" i="1"/>
  <c r="F177" i="1"/>
  <c r="L177" i="1" s="1"/>
  <c r="K176" i="1"/>
  <c r="F176" i="1"/>
  <c r="H176" i="1" s="1"/>
  <c r="K175" i="1"/>
  <c r="F175" i="1"/>
  <c r="L175" i="1" s="1"/>
  <c r="K174" i="1"/>
  <c r="F174" i="1"/>
  <c r="H174" i="1" s="1"/>
  <c r="K173" i="1"/>
  <c r="F173" i="1"/>
  <c r="F172" i="1" s="1"/>
  <c r="E172" i="1"/>
  <c r="E185" i="1" s="1"/>
  <c r="E190" i="1" s="1"/>
  <c r="E189" i="1" s="1"/>
  <c r="K163" i="1"/>
  <c r="F163" i="1"/>
  <c r="L163" i="1" s="1"/>
  <c r="K162" i="1"/>
  <c r="F162" i="1"/>
  <c r="L162" i="1" s="1"/>
  <c r="K161" i="1"/>
  <c r="F161" i="1"/>
  <c r="L161" i="1" s="1"/>
  <c r="Q188" i="1" l="1"/>
  <c r="R188" i="1"/>
  <c r="R207" i="1"/>
  <c r="Q207" i="1"/>
  <c r="R180" i="1"/>
  <c r="Q180" i="1"/>
  <c r="Q176" i="1"/>
  <c r="R176" i="1"/>
  <c r="Q174" i="1"/>
  <c r="R174" i="1"/>
  <c r="Q187" i="1"/>
  <c r="R187" i="1"/>
  <c r="Q178" i="1"/>
  <c r="R178" i="1"/>
  <c r="Q182" i="1"/>
  <c r="R182" i="1"/>
  <c r="Q206" i="1"/>
  <c r="R206" i="1"/>
  <c r="R205" i="1"/>
  <c r="Q205" i="1"/>
  <c r="M188" i="1"/>
  <c r="N188" i="1" s="1"/>
  <c r="M206" i="1"/>
  <c r="N206" i="1" s="1"/>
  <c r="M176" i="1"/>
  <c r="M187" i="1"/>
  <c r="N187" i="1" s="1"/>
  <c r="M182" i="1"/>
  <c r="M174" i="1"/>
  <c r="M205" i="1"/>
  <c r="N205" i="1" s="1"/>
  <c r="M180" i="1"/>
  <c r="M207" i="1"/>
  <c r="N207" i="1" s="1"/>
  <c r="M178" i="1"/>
  <c r="F185" i="1"/>
  <c r="L186" i="1"/>
  <c r="L185" i="1" s="1"/>
  <c r="L194" i="1"/>
  <c r="F190" i="1"/>
  <c r="L190" i="1" s="1"/>
  <c r="F204" i="1"/>
  <c r="L204" i="1" s="1"/>
  <c r="L203" i="1" s="1"/>
  <c r="E209" i="1"/>
  <c r="E191" i="1"/>
  <c r="F191" i="1" s="1"/>
  <c r="L191" i="1" s="1"/>
  <c r="E192" i="1"/>
  <c r="F192" i="1" s="1"/>
  <c r="L192" i="1" s="1"/>
  <c r="F194" i="1"/>
  <c r="H196" i="1"/>
  <c r="H198" i="1"/>
  <c r="H200" i="1"/>
  <c r="H195" i="1"/>
  <c r="H197" i="1"/>
  <c r="H199" i="1"/>
  <c r="H201" i="1"/>
  <c r="L174" i="1"/>
  <c r="L182" i="1"/>
  <c r="L180" i="1"/>
  <c r="L176" i="1"/>
  <c r="L178" i="1"/>
  <c r="H173" i="1"/>
  <c r="H175" i="1"/>
  <c r="H177" i="1"/>
  <c r="H179" i="1"/>
  <c r="H181" i="1"/>
  <c r="H183" i="1"/>
  <c r="L173" i="1"/>
  <c r="H186" i="1"/>
  <c r="H162" i="1"/>
  <c r="H161" i="1"/>
  <c r="H163" i="1"/>
  <c r="K158" i="1"/>
  <c r="K147" i="1"/>
  <c r="K160" i="1"/>
  <c r="F160" i="1"/>
  <c r="L160" i="1" s="1"/>
  <c r="K159" i="1"/>
  <c r="F159" i="1"/>
  <c r="H159" i="1" s="1"/>
  <c r="F158" i="1"/>
  <c r="L158" i="1" s="1"/>
  <c r="K157" i="1"/>
  <c r="F157" i="1"/>
  <c r="L157" i="1" s="1"/>
  <c r="K156" i="1"/>
  <c r="F156" i="1"/>
  <c r="H156" i="1" s="1"/>
  <c r="K155" i="1"/>
  <c r="F155" i="1"/>
  <c r="L155" i="1" s="1"/>
  <c r="K170" i="1"/>
  <c r="K169" i="1"/>
  <c r="K168" i="1"/>
  <c r="K166" i="1"/>
  <c r="K154" i="1"/>
  <c r="F154" i="1"/>
  <c r="H154" i="1" s="1"/>
  <c r="K153" i="1"/>
  <c r="F153" i="1"/>
  <c r="L153" i="1" s="1"/>
  <c r="K152" i="1"/>
  <c r="F152" i="1"/>
  <c r="H152" i="1" s="1"/>
  <c r="K151" i="1"/>
  <c r="F151" i="1"/>
  <c r="L151" i="1" s="1"/>
  <c r="K150" i="1"/>
  <c r="F150" i="1"/>
  <c r="H150" i="1" s="1"/>
  <c r="K149" i="1"/>
  <c r="F149" i="1"/>
  <c r="L149" i="1" s="1"/>
  <c r="K148" i="1"/>
  <c r="F148" i="1"/>
  <c r="H148" i="1" s="1"/>
  <c r="E166" i="1"/>
  <c r="E109" i="1"/>
  <c r="E119" i="1" s="1"/>
  <c r="K116" i="1"/>
  <c r="F116" i="1"/>
  <c r="L116" i="1" s="1"/>
  <c r="K115" i="1"/>
  <c r="F115" i="1"/>
  <c r="H115" i="1" s="1"/>
  <c r="K124" i="1"/>
  <c r="K123" i="1"/>
  <c r="K122" i="1"/>
  <c r="K120" i="1"/>
  <c r="F120" i="1"/>
  <c r="L120" i="1" s="1"/>
  <c r="K119" i="1"/>
  <c r="K114" i="1"/>
  <c r="F114" i="1"/>
  <c r="H114" i="1" s="1"/>
  <c r="K113" i="1"/>
  <c r="F113" i="1"/>
  <c r="L113" i="1" s="1"/>
  <c r="K112" i="1"/>
  <c r="F112" i="1"/>
  <c r="L112" i="1" s="1"/>
  <c r="K111" i="1"/>
  <c r="F111" i="1"/>
  <c r="L111" i="1" s="1"/>
  <c r="K110" i="1"/>
  <c r="F110" i="1"/>
  <c r="L110" i="1" s="1"/>
  <c r="K109" i="1"/>
  <c r="F94" i="1"/>
  <c r="F93" i="1"/>
  <c r="F92" i="1" s="1"/>
  <c r="K98" i="1"/>
  <c r="F98" i="1"/>
  <c r="H98" i="1" s="1"/>
  <c r="K97" i="1"/>
  <c r="F97" i="1"/>
  <c r="L97" i="1" s="1"/>
  <c r="K106" i="1"/>
  <c r="K105" i="1"/>
  <c r="K104" i="1"/>
  <c r="K102" i="1"/>
  <c r="F102" i="1"/>
  <c r="L102" i="1" s="1"/>
  <c r="K101" i="1"/>
  <c r="K96" i="1"/>
  <c r="F96" i="1"/>
  <c r="H96" i="1" s="1"/>
  <c r="K95" i="1"/>
  <c r="F95" i="1"/>
  <c r="L95" i="1" s="1"/>
  <c r="K94" i="1"/>
  <c r="K93" i="1"/>
  <c r="K90" i="1"/>
  <c r="K89" i="1"/>
  <c r="K88" i="1"/>
  <c r="K86" i="1"/>
  <c r="F86" i="1"/>
  <c r="L86" i="1" s="1"/>
  <c r="K85" i="1"/>
  <c r="E85" i="1"/>
  <c r="F85" i="1" s="1"/>
  <c r="H85" i="1" s="1"/>
  <c r="K82" i="1"/>
  <c r="F82" i="1"/>
  <c r="H82" i="1" s="1"/>
  <c r="K81" i="1"/>
  <c r="F81" i="1"/>
  <c r="L81" i="1" s="1"/>
  <c r="K80" i="1"/>
  <c r="F80" i="1"/>
  <c r="H80" i="1" s="1"/>
  <c r="K79" i="1"/>
  <c r="F79" i="1"/>
  <c r="F78" i="1" s="1"/>
  <c r="E78" i="1"/>
  <c r="E84" i="1" s="1"/>
  <c r="E88" i="1" s="1"/>
  <c r="E87" i="1" s="1"/>
  <c r="K68" i="1"/>
  <c r="F68" i="1"/>
  <c r="L68" i="1" s="1"/>
  <c r="K67" i="1"/>
  <c r="F67" i="1"/>
  <c r="L67" i="1" s="1"/>
  <c r="K66" i="1"/>
  <c r="F66" i="1"/>
  <c r="L66" i="1" s="1"/>
  <c r="K65" i="1"/>
  <c r="F65" i="1"/>
  <c r="H65" i="1" s="1"/>
  <c r="N174" i="1" l="1"/>
  <c r="S180" i="1"/>
  <c r="S207" i="1"/>
  <c r="Q114" i="1"/>
  <c r="R114" i="1"/>
  <c r="Q186" i="1"/>
  <c r="R186" i="1"/>
  <c r="S187" i="1"/>
  <c r="Q96" i="1"/>
  <c r="R96" i="1"/>
  <c r="R201" i="1"/>
  <c r="Q201" i="1"/>
  <c r="Q162" i="1"/>
  <c r="R162" i="1"/>
  <c r="R148" i="1"/>
  <c r="Q148" i="1"/>
  <c r="Q154" i="1"/>
  <c r="R154" i="1"/>
  <c r="Q183" i="1"/>
  <c r="R183" i="1"/>
  <c r="Q199" i="1"/>
  <c r="R199" i="1"/>
  <c r="S174" i="1"/>
  <c r="R159" i="1"/>
  <c r="Q159" i="1"/>
  <c r="Q181" i="1"/>
  <c r="R181" i="1"/>
  <c r="Q197" i="1"/>
  <c r="R197" i="1"/>
  <c r="Q179" i="1"/>
  <c r="R179" i="1"/>
  <c r="Q195" i="1"/>
  <c r="R195" i="1"/>
  <c r="S205" i="1"/>
  <c r="S176" i="1"/>
  <c r="Q177" i="1"/>
  <c r="R177" i="1"/>
  <c r="R200" i="1"/>
  <c r="Q200" i="1"/>
  <c r="Q85" i="1"/>
  <c r="R85" i="1"/>
  <c r="Q150" i="1"/>
  <c r="R150" i="1"/>
  <c r="R175" i="1"/>
  <c r="Q175" i="1"/>
  <c r="Q198" i="1"/>
  <c r="R198" i="1"/>
  <c r="S206" i="1"/>
  <c r="Q82" i="1"/>
  <c r="R82" i="1"/>
  <c r="R173" i="1"/>
  <c r="Q173" i="1"/>
  <c r="R196" i="1"/>
  <c r="Q196" i="1"/>
  <c r="Q98" i="1"/>
  <c r="R98" i="1"/>
  <c r="Q80" i="1"/>
  <c r="R80" i="1"/>
  <c r="Q115" i="1"/>
  <c r="R115" i="1"/>
  <c r="S182" i="1"/>
  <c r="Q65" i="1"/>
  <c r="R65" i="1"/>
  <c r="Q163" i="1"/>
  <c r="R163" i="1"/>
  <c r="Q152" i="1"/>
  <c r="R152" i="1"/>
  <c r="Q156" i="1"/>
  <c r="R156" i="1"/>
  <c r="Q161" i="1"/>
  <c r="R161" i="1"/>
  <c r="S178" i="1"/>
  <c r="S188" i="1"/>
  <c r="N178" i="1"/>
  <c r="N176" i="1"/>
  <c r="N182" i="1"/>
  <c r="M177" i="1"/>
  <c r="N177" i="1" s="1"/>
  <c r="M200" i="1"/>
  <c r="N200" i="1" s="1"/>
  <c r="M198" i="1"/>
  <c r="N198" i="1" s="1"/>
  <c r="M150" i="1"/>
  <c r="M196" i="1"/>
  <c r="N196" i="1" s="1"/>
  <c r="M80" i="1"/>
  <c r="M115" i="1"/>
  <c r="M65" i="1"/>
  <c r="M163" i="1"/>
  <c r="N163" i="1" s="1"/>
  <c r="M152" i="1"/>
  <c r="M156" i="1"/>
  <c r="M161" i="1"/>
  <c r="N161" i="1" s="1"/>
  <c r="N180" i="1"/>
  <c r="M98" i="1"/>
  <c r="M162" i="1"/>
  <c r="N162" i="1" s="1"/>
  <c r="M82" i="1"/>
  <c r="M114" i="1"/>
  <c r="M179" i="1"/>
  <c r="N179" i="1" s="1"/>
  <c r="M96" i="1"/>
  <c r="M201" i="1"/>
  <c r="N201" i="1" s="1"/>
  <c r="M148" i="1"/>
  <c r="M154" i="1"/>
  <c r="M183" i="1"/>
  <c r="N183" i="1" s="1"/>
  <c r="M199" i="1"/>
  <c r="N199" i="1" s="1"/>
  <c r="M175" i="1"/>
  <c r="N175" i="1" s="1"/>
  <c r="M159" i="1"/>
  <c r="M181" i="1"/>
  <c r="N181" i="1" s="1"/>
  <c r="M197" i="1"/>
  <c r="N197" i="1" s="1"/>
  <c r="H190" i="1"/>
  <c r="M190" i="1" s="1"/>
  <c r="L189" i="1"/>
  <c r="L172" i="1"/>
  <c r="F189" i="1"/>
  <c r="H191" i="1"/>
  <c r="H192" i="1"/>
  <c r="H204" i="1"/>
  <c r="F203" i="1"/>
  <c r="F88" i="1"/>
  <c r="L88" i="1" s="1"/>
  <c r="F119" i="1"/>
  <c r="F118" i="1" s="1"/>
  <c r="E122" i="1"/>
  <c r="F122" i="1" s="1"/>
  <c r="L122" i="1" s="1"/>
  <c r="E121" i="1"/>
  <c r="F166" i="1"/>
  <c r="F165" i="1" s="1"/>
  <c r="E168" i="1"/>
  <c r="E208" i="1"/>
  <c r="F209" i="1"/>
  <c r="E90" i="1"/>
  <c r="F90" i="1" s="1"/>
  <c r="L90" i="1" s="1"/>
  <c r="E89" i="1"/>
  <c r="F89" i="1" s="1"/>
  <c r="L89" i="1" s="1"/>
  <c r="M195" i="1"/>
  <c r="H194" i="1"/>
  <c r="H157" i="1"/>
  <c r="M186" i="1"/>
  <c r="M185" i="1" s="1"/>
  <c r="H185" i="1"/>
  <c r="H172" i="1"/>
  <c r="M173" i="1"/>
  <c r="H112" i="1"/>
  <c r="L148" i="1"/>
  <c r="L152" i="1"/>
  <c r="H155" i="1"/>
  <c r="L154" i="1"/>
  <c r="L114" i="1"/>
  <c r="H110" i="1"/>
  <c r="L150" i="1"/>
  <c r="E146" i="1"/>
  <c r="E165" i="1" s="1"/>
  <c r="L156" i="1"/>
  <c r="H158" i="1"/>
  <c r="H160" i="1"/>
  <c r="L159" i="1"/>
  <c r="F147" i="1"/>
  <c r="L147" i="1" s="1"/>
  <c r="H149" i="1"/>
  <c r="H151" i="1"/>
  <c r="H153" i="1"/>
  <c r="E108" i="1"/>
  <c r="E118" i="1" s="1"/>
  <c r="F109" i="1"/>
  <c r="F108" i="1" s="1"/>
  <c r="L115" i="1"/>
  <c r="H116" i="1"/>
  <c r="H111" i="1"/>
  <c r="H113" i="1"/>
  <c r="H120" i="1"/>
  <c r="H94" i="1"/>
  <c r="L94" i="1"/>
  <c r="E101" i="1"/>
  <c r="H97" i="1"/>
  <c r="E92" i="1"/>
  <c r="E100" i="1" s="1"/>
  <c r="L98" i="1"/>
  <c r="L96" i="1"/>
  <c r="H93" i="1"/>
  <c r="H95" i="1"/>
  <c r="L93" i="1"/>
  <c r="H102" i="1"/>
  <c r="L80" i="1"/>
  <c r="L82" i="1"/>
  <c r="H84" i="1"/>
  <c r="M85" i="1"/>
  <c r="L85" i="1"/>
  <c r="L84" i="1" s="1"/>
  <c r="H79" i="1"/>
  <c r="H81" i="1"/>
  <c r="F84" i="1"/>
  <c r="L79" i="1"/>
  <c r="H86" i="1"/>
  <c r="H67" i="1"/>
  <c r="L65" i="1"/>
  <c r="H66" i="1"/>
  <c r="H68" i="1"/>
  <c r="S85" i="1" l="1"/>
  <c r="S197" i="1"/>
  <c r="S175" i="1"/>
  <c r="S173" i="1"/>
  <c r="S177" i="1"/>
  <c r="S159" i="1"/>
  <c r="L171" i="1"/>
  <c r="S65" i="1"/>
  <c r="S200" i="1"/>
  <c r="S181" i="1"/>
  <c r="S161" i="1"/>
  <c r="N65" i="1"/>
  <c r="S196" i="1"/>
  <c r="S82" i="1"/>
  <c r="S80" i="1"/>
  <c r="S162" i="1"/>
  <c r="H189" i="1"/>
  <c r="R189" i="1" s="1"/>
  <c r="S199" i="1"/>
  <c r="S163" i="1"/>
  <c r="Q149" i="1"/>
  <c r="R149" i="1"/>
  <c r="Q192" i="1"/>
  <c r="R192" i="1"/>
  <c r="Q151" i="1"/>
  <c r="R151" i="1"/>
  <c r="R191" i="1"/>
  <c r="Q191" i="1"/>
  <c r="Q97" i="1"/>
  <c r="R97" i="1"/>
  <c r="Q94" i="1"/>
  <c r="R94" i="1"/>
  <c r="Q112" i="1"/>
  <c r="R112" i="1"/>
  <c r="Q160" i="1"/>
  <c r="R160" i="1"/>
  <c r="S115" i="1"/>
  <c r="S201" i="1"/>
  <c r="R120" i="1"/>
  <c r="Q120" i="1"/>
  <c r="Q113" i="1"/>
  <c r="R113" i="1"/>
  <c r="Q158" i="1"/>
  <c r="R158" i="1"/>
  <c r="S198" i="1"/>
  <c r="Q190" i="1"/>
  <c r="R190" i="1"/>
  <c r="S96" i="1"/>
  <c r="R84" i="1"/>
  <c r="Q84" i="1"/>
  <c r="Q66" i="1"/>
  <c r="R66" i="1"/>
  <c r="Q67" i="1"/>
  <c r="R67" i="1"/>
  <c r="R116" i="1"/>
  <c r="Q116" i="1"/>
  <c r="Q172" i="1"/>
  <c r="R172" i="1"/>
  <c r="S156" i="1"/>
  <c r="S195" i="1"/>
  <c r="Q155" i="1"/>
  <c r="R155" i="1"/>
  <c r="R93" i="1"/>
  <c r="Q93" i="1"/>
  <c r="R185" i="1"/>
  <c r="Q185" i="1"/>
  <c r="S98" i="1"/>
  <c r="S183" i="1"/>
  <c r="R68" i="1"/>
  <c r="Q68" i="1"/>
  <c r="Q102" i="1"/>
  <c r="R102" i="1"/>
  <c r="R95" i="1"/>
  <c r="Q95" i="1"/>
  <c r="Q110" i="1"/>
  <c r="R110" i="1"/>
  <c r="S152" i="1"/>
  <c r="S150" i="1"/>
  <c r="S179" i="1"/>
  <c r="S186" i="1"/>
  <c r="R111" i="1"/>
  <c r="Q111" i="1"/>
  <c r="Q86" i="1"/>
  <c r="R86" i="1"/>
  <c r="Q81" i="1"/>
  <c r="R81" i="1"/>
  <c r="R157" i="1"/>
  <c r="Q157" i="1"/>
  <c r="S154" i="1"/>
  <c r="M204" i="1"/>
  <c r="M203" i="1" s="1"/>
  <c r="Q204" i="1"/>
  <c r="R204" i="1"/>
  <c r="R79" i="1"/>
  <c r="Q79" i="1"/>
  <c r="R153" i="1"/>
  <c r="Q153" i="1"/>
  <c r="Q194" i="1"/>
  <c r="R194" i="1"/>
  <c r="S148" i="1"/>
  <c r="S114" i="1"/>
  <c r="H89" i="1"/>
  <c r="N96" i="1"/>
  <c r="N154" i="1"/>
  <c r="N82" i="1"/>
  <c r="N159" i="1"/>
  <c r="N156" i="1"/>
  <c r="N98" i="1"/>
  <c r="N114" i="1"/>
  <c r="N80" i="1"/>
  <c r="N148" i="1"/>
  <c r="N152" i="1"/>
  <c r="H90" i="1"/>
  <c r="M151" i="1"/>
  <c r="N151" i="1" s="1"/>
  <c r="M155" i="1"/>
  <c r="N155" i="1" s="1"/>
  <c r="M157" i="1"/>
  <c r="N157" i="1" s="1"/>
  <c r="M153" i="1"/>
  <c r="N153" i="1" s="1"/>
  <c r="M194" i="1"/>
  <c r="M66" i="1"/>
  <c r="N66" i="1" s="1"/>
  <c r="M112" i="1"/>
  <c r="N112" i="1" s="1"/>
  <c r="M192" i="1"/>
  <c r="N192" i="1" s="1"/>
  <c r="M68" i="1"/>
  <c r="N68" i="1" s="1"/>
  <c r="M149" i="1"/>
  <c r="N149" i="1" s="1"/>
  <c r="F87" i="1"/>
  <c r="M160" i="1"/>
  <c r="N160" i="1" s="1"/>
  <c r="M191" i="1"/>
  <c r="N191" i="1" s="1"/>
  <c r="M113" i="1"/>
  <c r="N113" i="1" s="1"/>
  <c r="M67" i="1"/>
  <c r="N67" i="1" s="1"/>
  <c r="M120" i="1"/>
  <c r="N120" i="1" s="1"/>
  <c r="H203" i="1"/>
  <c r="H88" i="1"/>
  <c r="M86" i="1"/>
  <c r="N86" i="1" s="1"/>
  <c r="M95" i="1"/>
  <c r="N95" i="1" s="1"/>
  <c r="M116" i="1"/>
  <c r="N116" i="1" s="1"/>
  <c r="M97" i="1"/>
  <c r="N97" i="1" s="1"/>
  <c r="M94" i="1"/>
  <c r="N94" i="1" s="1"/>
  <c r="M158" i="1"/>
  <c r="N158" i="1" s="1"/>
  <c r="M111" i="1"/>
  <c r="N111" i="1" s="1"/>
  <c r="M81" i="1"/>
  <c r="N81" i="1" s="1"/>
  <c r="N150" i="1"/>
  <c r="M102" i="1"/>
  <c r="N102" i="1" s="1"/>
  <c r="M172" i="1"/>
  <c r="M110" i="1"/>
  <c r="N110" i="1" s="1"/>
  <c r="H122" i="1"/>
  <c r="L146" i="1"/>
  <c r="F121" i="1"/>
  <c r="L119" i="1"/>
  <c r="L118" i="1" s="1"/>
  <c r="L87" i="1"/>
  <c r="H119" i="1"/>
  <c r="E211" i="1"/>
  <c r="F211" i="1" s="1"/>
  <c r="E210" i="1"/>
  <c r="F210" i="1" s="1"/>
  <c r="H166" i="1"/>
  <c r="L166" i="1"/>
  <c r="L165" i="1" s="1"/>
  <c r="L209" i="1"/>
  <c r="F208" i="1"/>
  <c r="H209" i="1"/>
  <c r="F101" i="1"/>
  <c r="H101" i="1" s="1"/>
  <c r="E104" i="1"/>
  <c r="E167" i="1"/>
  <c r="F168" i="1"/>
  <c r="E124" i="1"/>
  <c r="F124" i="1" s="1"/>
  <c r="E123" i="1"/>
  <c r="F123" i="1" s="1"/>
  <c r="L78" i="1"/>
  <c r="L92" i="1"/>
  <c r="N195" i="1"/>
  <c r="N194" i="1" s="1"/>
  <c r="N190" i="1"/>
  <c r="N173" i="1"/>
  <c r="N172" i="1" s="1"/>
  <c r="N186" i="1"/>
  <c r="F146" i="1"/>
  <c r="H147" i="1"/>
  <c r="H109" i="1"/>
  <c r="L109" i="1"/>
  <c r="L108" i="1" s="1"/>
  <c r="N115" i="1"/>
  <c r="H92" i="1"/>
  <c r="M93" i="1"/>
  <c r="H78" i="1"/>
  <c r="M79" i="1"/>
  <c r="N85" i="1"/>
  <c r="S149" i="1" l="1"/>
  <c r="S67" i="1"/>
  <c r="S113" i="1"/>
  <c r="S97" i="1"/>
  <c r="S120" i="1"/>
  <c r="S116" i="1"/>
  <c r="S111" i="1"/>
  <c r="S68" i="1"/>
  <c r="S81" i="1"/>
  <c r="S84" i="1"/>
  <c r="S191" i="1"/>
  <c r="Q189" i="1"/>
  <c r="S189" i="1" s="1"/>
  <c r="R89" i="1"/>
  <c r="Q89" i="1"/>
  <c r="S185" i="1"/>
  <c r="S94" i="1"/>
  <c r="Q147" i="1"/>
  <c r="R147" i="1"/>
  <c r="S157" i="1"/>
  <c r="S110" i="1"/>
  <c r="S93" i="1"/>
  <c r="S66" i="1"/>
  <c r="Q119" i="1"/>
  <c r="R119" i="1"/>
  <c r="M90" i="1"/>
  <c r="N90" i="1" s="1"/>
  <c r="Q90" i="1"/>
  <c r="R90" i="1"/>
  <c r="S194" i="1"/>
  <c r="S95" i="1"/>
  <c r="S155" i="1"/>
  <c r="R109" i="1"/>
  <c r="Q109" i="1"/>
  <c r="M88" i="1"/>
  <c r="N88" i="1" s="1"/>
  <c r="R88" i="1"/>
  <c r="Q88" i="1"/>
  <c r="S153" i="1"/>
  <c r="S86" i="1"/>
  <c r="S102" i="1"/>
  <c r="S151" i="1"/>
  <c r="Q209" i="1"/>
  <c r="R209" i="1"/>
  <c r="Q203" i="1"/>
  <c r="R203" i="1"/>
  <c r="M89" i="1"/>
  <c r="N89" i="1" s="1"/>
  <c r="S190" i="1"/>
  <c r="Q122" i="1"/>
  <c r="R122" i="1"/>
  <c r="Q78" i="1"/>
  <c r="R78" i="1"/>
  <c r="N204" i="1"/>
  <c r="N203" i="1" s="1"/>
  <c r="K203" i="1" s="1"/>
  <c r="S79" i="1"/>
  <c r="S172" i="1"/>
  <c r="S160" i="1"/>
  <c r="S192" i="1"/>
  <c r="Q101" i="1"/>
  <c r="R101" i="1"/>
  <c r="Q166" i="1"/>
  <c r="R166" i="1"/>
  <c r="Q92" i="1"/>
  <c r="R92" i="1"/>
  <c r="L77" i="1"/>
  <c r="S204" i="1"/>
  <c r="S158" i="1"/>
  <c r="S112" i="1"/>
  <c r="M78" i="1"/>
  <c r="M189" i="1"/>
  <c r="M171" i="1" s="1"/>
  <c r="N189" i="1"/>
  <c r="K189" i="1" s="1"/>
  <c r="H87" i="1"/>
  <c r="N84" i="1"/>
  <c r="K84" i="1" s="1"/>
  <c r="M84" i="1"/>
  <c r="M119" i="1"/>
  <c r="M118" i="1" s="1"/>
  <c r="H108" i="1"/>
  <c r="M92" i="1"/>
  <c r="N185" i="1"/>
  <c r="K185" i="1" s="1"/>
  <c r="H100" i="1"/>
  <c r="H121" i="1"/>
  <c r="M147" i="1"/>
  <c r="M146" i="1" s="1"/>
  <c r="H118" i="1"/>
  <c r="M122" i="1"/>
  <c r="N122" i="1" s="1"/>
  <c r="H165" i="1"/>
  <c r="M166" i="1"/>
  <c r="M165" i="1" s="1"/>
  <c r="M101" i="1"/>
  <c r="M100" i="1" s="1"/>
  <c r="F100" i="1"/>
  <c r="L101" i="1"/>
  <c r="L100" i="1" s="1"/>
  <c r="L210" i="1"/>
  <c r="H210" i="1"/>
  <c r="L211" i="1"/>
  <c r="H211" i="1"/>
  <c r="L123" i="1"/>
  <c r="H123" i="1"/>
  <c r="L168" i="1"/>
  <c r="H168" i="1"/>
  <c r="F167" i="1"/>
  <c r="E169" i="1"/>
  <c r="F169" i="1" s="1"/>
  <c r="E170" i="1"/>
  <c r="F170" i="1" s="1"/>
  <c r="E103" i="1"/>
  <c r="F104" i="1"/>
  <c r="L124" i="1"/>
  <c r="H124" i="1"/>
  <c r="M209" i="1"/>
  <c r="H208" i="1"/>
  <c r="K194" i="1"/>
  <c r="K172" i="1"/>
  <c r="M109" i="1"/>
  <c r="M108" i="1" s="1"/>
  <c r="H146" i="1"/>
  <c r="N93" i="1"/>
  <c r="N92" i="1" s="1"/>
  <c r="N79" i="1"/>
  <c r="N78" i="1" s="1"/>
  <c r="S88" i="1" l="1"/>
  <c r="N166" i="1"/>
  <c r="N165" i="1" s="1"/>
  <c r="K165" i="1" s="1"/>
  <c r="S101" i="1"/>
  <c r="S209" i="1"/>
  <c r="S92" i="1"/>
  <c r="N87" i="1"/>
  <c r="K87" i="1" s="1"/>
  <c r="S78" i="1"/>
  <c r="S119" i="1"/>
  <c r="Q146" i="1"/>
  <c r="R146" i="1"/>
  <c r="Q123" i="1"/>
  <c r="R123" i="1"/>
  <c r="S203" i="1"/>
  <c r="S109" i="1"/>
  <c r="S122" i="1"/>
  <c r="Q165" i="1"/>
  <c r="R165" i="1"/>
  <c r="R168" i="1"/>
  <c r="Q168" i="1"/>
  <c r="Q208" i="1"/>
  <c r="R208" i="1"/>
  <c r="R121" i="1"/>
  <c r="Q121" i="1"/>
  <c r="S147" i="1"/>
  <c r="Q87" i="1"/>
  <c r="R87" i="1"/>
  <c r="M87" i="1"/>
  <c r="M77" i="1" s="1"/>
  <c r="Q124" i="1"/>
  <c r="R124" i="1"/>
  <c r="R100" i="1"/>
  <c r="Q100" i="1"/>
  <c r="Q210" i="1"/>
  <c r="R210" i="1"/>
  <c r="S166" i="1"/>
  <c r="Q211" i="1"/>
  <c r="R211" i="1"/>
  <c r="S90" i="1"/>
  <c r="Q118" i="1"/>
  <c r="R118" i="1"/>
  <c r="Q108" i="1"/>
  <c r="R108" i="1"/>
  <c r="S89" i="1"/>
  <c r="N119" i="1"/>
  <c r="N118" i="1" s="1"/>
  <c r="K118" i="1" s="1"/>
  <c r="M123" i="1"/>
  <c r="N123" i="1" s="1"/>
  <c r="M124" i="1"/>
  <c r="N124" i="1" s="1"/>
  <c r="M211" i="1"/>
  <c r="N211" i="1" s="1"/>
  <c r="M210" i="1"/>
  <c r="N210" i="1" s="1"/>
  <c r="N101" i="1"/>
  <c r="N100" i="1" s="1"/>
  <c r="K100" i="1" s="1"/>
  <c r="L208" i="1"/>
  <c r="L193" i="1" s="1"/>
  <c r="E105" i="1"/>
  <c r="F105" i="1" s="1"/>
  <c r="E106" i="1"/>
  <c r="F106" i="1" s="1"/>
  <c r="L104" i="1"/>
  <c r="F103" i="1"/>
  <c r="H104" i="1"/>
  <c r="M168" i="1"/>
  <c r="H167" i="1"/>
  <c r="L170" i="1"/>
  <c r="H170" i="1"/>
  <c r="L169" i="1"/>
  <c r="H169" i="1"/>
  <c r="N209" i="1"/>
  <c r="L121" i="1"/>
  <c r="L107" i="1" s="1"/>
  <c r="N171" i="1"/>
  <c r="N109" i="1"/>
  <c r="N147" i="1"/>
  <c r="N146" i="1" s="1"/>
  <c r="S100" i="1" l="1"/>
  <c r="S87" i="1"/>
  <c r="S168" i="1"/>
  <c r="S165" i="1"/>
  <c r="Q104" i="1"/>
  <c r="R104" i="1"/>
  <c r="S118" i="1"/>
  <c r="S108" i="1"/>
  <c r="R169" i="1"/>
  <c r="Q169" i="1"/>
  <c r="S211" i="1"/>
  <c r="S123" i="1"/>
  <c r="Q170" i="1"/>
  <c r="R170" i="1"/>
  <c r="S121" i="1"/>
  <c r="Q167" i="1"/>
  <c r="R167" i="1"/>
  <c r="S146" i="1"/>
  <c r="S124" i="1"/>
  <c r="S210" i="1"/>
  <c r="S208" i="1"/>
  <c r="N121" i="1"/>
  <c r="K121" i="1" s="1"/>
  <c r="M208" i="1"/>
  <c r="M193" i="1" s="1"/>
  <c r="M169" i="1"/>
  <c r="N169" i="1" s="1"/>
  <c r="N208" i="1"/>
  <c r="N193" i="1" s="1"/>
  <c r="M121" i="1"/>
  <c r="M107" i="1" s="1"/>
  <c r="M170" i="1"/>
  <c r="N170" i="1" s="1"/>
  <c r="L167" i="1"/>
  <c r="L145" i="1" s="1"/>
  <c r="N108" i="1"/>
  <c r="N168" i="1"/>
  <c r="M104" i="1"/>
  <c r="H103" i="1"/>
  <c r="L106" i="1"/>
  <c r="H106" i="1"/>
  <c r="L105" i="1"/>
  <c r="L103" i="1" s="1"/>
  <c r="L91" i="1" s="1"/>
  <c r="H105" i="1"/>
  <c r="K146" i="1"/>
  <c r="K92" i="1"/>
  <c r="K78" i="1"/>
  <c r="N77" i="1"/>
  <c r="S167" i="1" l="1"/>
  <c r="S170" i="1"/>
  <c r="Q106" i="1"/>
  <c r="R106" i="1"/>
  <c r="S169" i="1"/>
  <c r="Q105" i="1"/>
  <c r="R105" i="1"/>
  <c r="Q103" i="1"/>
  <c r="R103" i="1"/>
  <c r="S104" i="1"/>
  <c r="K208" i="1"/>
  <c r="M167" i="1"/>
  <c r="M145" i="1" s="1"/>
  <c r="K108" i="1"/>
  <c r="N107" i="1"/>
  <c r="M106" i="1"/>
  <c r="N106" i="1" s="1"/>
  <c r="M105" i="1"/>
  <c r="N105" i="1" s="1"/>
  <c r="N104" i="1"/>
  <c r="N167" i="1"/>
  <c r="K76" i="1"/>
  <c r="K75" i="1"/>
  <c r="K74" i="1"/>
  <c r="K72" i="1"/>
  <c r="F72" i="1"/>
  <c r="L72" i="1" s="1"/>
  <c r="K71" i="1"/>
  <c r="E71" i="1"/>
  <c r="F71" i="1" s="1"/>
  <c r="H71" i="1" s="1"/>
  <c r="K64" i="1"/>
  <c r="F64" i="1"/>
  <c r="H64" i="1" s="1"/>
  <c r="K63" i="1"/>
  <c r="F63" i="1"/>
  <c r="H63" i="1" s="1"/>
  <c r="K62" i="1"/>
  <c r="F62" i="1"/>
  <c r="H62" i="1" s="1"/>
  <c r="K61" i="1"/>
  <c r="F61" i="1"/>
  <c r="F60" i="1" s="1"/>
  <c r="E60" i="1"/>
  <c r="E70" i="1" s="1"/>
  <c r="K58" i="1"/>
  <c r="F58" i="1"/>
  <c r="L58" i="1" s="1"/>
  <c r="K57" i="1"/>
  <c r="F57" i="1"/>
  <c r="L57" i="1" s="1"/>
  <c r="K56" i="1"/>
  <c r="F56" i="1"/>
  <c r="F55" i="1" s="1"/>
  <c r="K54" i="1"/>
  <c r="F54" i="1"/>
  <c r="H54" i="1" s="1"/>
  <c r="K53" i="1"/>
  <c r="E53" i="1"/>
  <c r="F53" i="1" s="1"/>
  <c r="F52" i="1" s="1"/>
  <c r="K50" i="1"/>
  <c r="F50" i="1"/>
  <c r="H50" i="1" s="1"/>
  <c r="K49" i="1"/>
  <c r="F49" i="1"/>
  <c r="H49" i="1" s="1"/>
  <c r="K48" i="1"/>
  <c r="F48" i="1"/>
  <c r="H48" i="1" s="1"/>
  <c r="K47" i="1"/>
  <c r="F47" i="1"/>
  <c r="H47" i="1" s="1"/>
  <c r="E46" i="1"/>
  <c r="E52" i="1" s="1"/>
  <c r="F36" i="1"/>
  <c r="L36" i="1" s="1"/>
  <c r="F35" i="1"/>
  <c r="E32" i="1"/>
  <c r="E38" i="1" s="1"/>
  <c r="K44" i="1"/>
  <c r="K43" i="1"/>
  <c r="K42" i="1"/>
  <c r="K40" i="1"/>
  <c r="F40" i="1"/>
  <c r="L40" i="1" s="1"/>
  <c r="K39" i="1"/>
  <c r="K36" i="1"/>
  <c r="K35" i="1"/>
  <c r="K34" i="1"/>
  <c r="K33" i="1"/>
  <c r="K30" i="1"/>
  <c r="K29" i="1"/>
  <c r="K28" i="1"/>
  <c r="K26" i="1"/>
  <c r="K25" i="1"/>
  <c r="K24" i="1"/>
  <c r="K21" i="1"/>
  <c r="K20" i="1"/>
  <c r="K19" i="1"/>
  <c r="K18" i="1"/>
  <c r="K17" i="1"/>
  <c r="K16" i="1"/>
  <c r="F30" i="1"/>
  <c r="L30" i="1" s="1"/>
  <c r="F29" i="1"/>
  <c r="L29" i="1" s="1"/>
  <c r="F28" i="1"/>
  <c r="L28" i="1" s="1"/>
  <c r="F26" i="1"/>
  <c r="L26" i="1" s="1"/>
  <c r="F25" i="1"/>
  <c r="L25" i="1" s="1"/>
  <c r="F18" i="1"/>
  <c r="L18" i="1" s="1"/>
  <c r="F19" i="1"/>
  <c r="L19" i="1" s="1"/>
  <c r="F20" i="1"/>
  <c r="L20" i="1" s="1"/>
  <c r="F21" i="1"/>
  <c r="H21" i="1" s="1"/>
  <c r="F17" i="1"/>
  <c r="L17" i="1" s="1"/>
  <c r="F16" i="1"/>
  <c r="L16" i="1" s="1"/>
  <c r="L246" i="1"/>
  <c r="K246" i="1"/>
  <c r="H247" i="1"/>
  <c r="M247" i="1" s="1"/>
  <c r="K247" i="1"/>
  <c r="L248" i="1"/>
  <c r="K248" i="1"/>
  <c r="H249" i="1"/>
  <c r="M249" i="1" s="1"/>
  <c r="K249" i="1"/>
  <c r="L250" i="1"/>
  <c r="K250" i="1"/>
  <c r="H251" i="1"/>
  <c r="M251" i="1" s="1"/>
  <c r="K251" i="1"/>
  <c r="L252" i="1"/>
  <c r="K252" i="1"/>
  <c r="H253" i="1"/>
  <c r="M253" i="1" s="1"/>
  <c r="K253" i="1"/>
  <c r="L254" i="1"/>
  <c r="K254" i="1"/>
  <c r="E24" i="1"/>
  <c r="F24" i="1" s="1"/>
  <c r="L24" i="1" s="1"/>
  <c r="E15" i="1"/>
  <c r="E23" i="1" s="1"/>
  <c r="K257" i="1"/>
  <c r="L257" i="1"/>
  <c r="K256" i="1"/>
  <c r="L256" i="1"/>
  <c r="K255" i="1"/>
  <c r="L255" i="1"/>
  <c r="G26" i="1"/>
  <c r="S105" i="1" l="1"/>
  <c r="Q49" i="1"/>
  <c r="R49" i="1"/>
  <c r="Q50" i="1"/>
  <c r="R50" i="1"/>
  <c r="S103" i="1"/>
  <c r="Q62" i="1"/>
  <c r="R62" i="1"/>
  <c r="Q54" i="1"/>
  <c r="R54" i="1"/>
  <c r="Q71" i="1"/>
  <c r="R71" i="1"/>
  <c r="R63" i="1"/>
  <c r="Q63" i="1"/>
  <c r="R47" i="1"/>
  <c r="Q47" i="1"/>
  <c r="Q21" i="1"/>
  <c r="R21" i="1"/>
  <c r="Q64" i="1"/>
  <c r="R64" i="1"/>
  <c r="S106" i="1"/>
  <c r="Q48" i="1"/>
  <c r="R48" i="1"/>
  <c r="M49" i="1"/>
  <c r="M50" i="1"/>
  <c r="M62" i="1"/>
  <c r="M54" i="1"/>
  <c r="M103" i="1"/>
  <c r="M91" i="1" s="1"/>
  <c r="N103" i="1"/>
  <c r="N91" i="1" s="1"/>
  <c r="M21" i="1"/>
  <c r="M64" i="1"/>
  <c r="M48" i="1"/>
  <c r="E73" i="1"/>
  <c r="E74" i="1"/>
  <c r="F74" i="1" s="1"/>
  <c r="L74" i="1" s="1"/>
  <c r="K167" i="1"/>
  <c r="N145" i="1"/>
  <c r="H252" i="1"/>
  <c r="M252" i="1" s="1"/>
  <c r="N252" i="1" s="1"/>
  <c r="L54" i="1"/>
  <c r="L48" i="1"/>
  <c r="L64" i="1"/>
  <c r="F46" i="1"/>
  <c r="H72" i="1"/>
  <c r="L61" i="1"/>
  <c r="L62" i="1"/>
  <c r="M63" i="1"/>
  <c r="L63" i="1"/>
  <c r="L56" i="1"/>
  <c r="L55" i="1" s="1"/>
  <c r="H58" i="1"/>
  <c r="H56" i="1"/>
  <c r="H70" i="1"/>
  <c r="M71" i="1"/>
  <c r="L71" i="1"/>
  <c r="L70" i="1" s="1"/>
  <c r="H61" i="1"/>
  <c r="F70" i="1"/>
  <c r="L49" i="1"/>
  <c r="L50" i="1"/>
  <c r="L47" i="1"/>
  <c r="H46" i="1"/>
  <c r="M47" i="1"/>
  <c r="H57" i="1"/>
  <c r="H53" i="1"/>
  <c r="L53" i="1"/>
  <c r="L251" i="1"/>
  <c r="N251" i="1" s="1"/>
  <c r="H35" i="1"/>
  <c r="L35" i="1"/>
  <c r="E39" i="1"/>
  <c r="F33" i="1"/>
  <c r="H33" i="1" s="1"/>
  <c r="H40" i="1"/>
  <c r="H16" i="1"/>
  <c r="H17" i="1"/>
  <c r="H36" i="1"/>
  <c r="L27" i="1"/>
  <c r="L23" i="1"/>
  <c r="H19" i="1"/>
  <c r="H20" i="1"/>
  <c r="L21" i="1"/>
  <c r="H24" i="1"/>
  <c r="H18" i="1"/>
  <c r="H28" i="1"/>
  <c r="H29" i="1"/>
  <c r="H30" i="1"/>
  <c r="H26" i="1"/>
  <c r="H25" i="1"/>
  <c r="H254" i="1"/>
  <c r="M254" i="1" s="1"/>
  <c r="N254" i="1" s="1"/>
  <c r="H250" i="1"/>
  <c r="M250" i="1" s="1"/>
  <c r="N250" i="1" s="1"/>
  <c r="L253" i="1"/>
  <c r="N253" i="1" s="1"/>
  <c r="L249" i="1"/>
  <c r="N249" i="1" s="1"/>
  <c r="L247" i="1"/>
  <c r="N247" i="1" s="1"/>
  <c r="H246" i="1"/>
  <c r="M246" i="1" s="1"/>
  <c r="H248" i="1"/>
  <c r="M248" i="1" s="1"/>
  <c r="N248" i="1" s="1"/>
  <c r="H255" i="1"/>
  <c r="M255" i="1" s="1"/>
  <c r="N255" i="1" s="1"/>
  <c r="F15" i="1"/>
  <c r="F23" i="1"/>
  <c r="F27" i="1"/>
  <c r="H256" i="1"/>
  <c r="M256" i="1" s="1"/>
  <c r="N256" i="1" s="1"/>
  <c r="H257" i="1"/>
  <c r="M257" i="1" s="1"/>
  <c r="N257" i="1" s="1"/>
  <c r="S63" i="1" l="1"/>
  <c r="S71" i="1"/>
  <c r="S64" i="1"/>
  <c r="R58" i="1"/>
  <c r="Q58" i="1"/>
  <c r="Q56" i="1"/>
  <c r="R56" i="1"/>
  <c r="Q17" i="1"/>
  <c r="R17" i="1"/>
  <c r="S48" i="1"/>
  <c r="S54" i="1"/>
  <c r="Q25" i="1"/>
  <c r="R25" i="1"/>
  <c r="N50" i="1"/>
  <c r="N49" i="1"/>
  <c r="S62" i="1"/>
  <c r="Q46" i="1"/>
  <c r="R46" i="1"/>
  <c r="R29" i="1"/>
  <c r="Q29" i="1"/>
  <c r="S29" i="1" s="1"/>
  <c r="R18" i="1"/>
  <c r="Q18" i="1"/>
  <c r="R72" i="1"/>
  <c r="Q72" i="1"/>
  <c r="Q53" i="1"/>
  <c r="R53" i="1"/>
  <c r="Q57" i="1"/>
  <c r="R57" i="1"/>
  <c r="Q26" i="1"/>
  <c r="R26" i="1"/>
  <c r="Q33" i="1"/>
  <c r="R33" i="1"/>
  <c r="Q61" i="1"/>
  <c r="R61" i="1"/>
  <c r="S21" i="1"/>
  <c r="R16" i="1"/>
  <c r="Q16" i="1"/>
  <c r="R28" i="1"/>
  <c r="Q28" i="1"/>
  <c r="Q35" i="1"/>
  <c r="R35" i="1"/>
  <c r="N64" i="1"/>
  <c r="S50" i="1"/>
  <c r="Q36" i="1"/>
  <c r="R36" i="1"/>
  <c r="Q30" i="1"/>
  <c r="R30" i="1"/>
  <c r="Q40" i="1"/>
  <c r="R40" i="1"/>
  <c r="R20" i="1"/>
  <c r="Q20" i="1"/>
  <c r="S47" i="1"/>
  <c r="Q24" i="1"/>
  <c r="R24" i="1"/>
  <c r="Q19" i="1"/>
  <c r="R19" i="1"/>
  <c r="S19" i="1" s="1"/>
  <c r="Q70" i="1"/>
  <c r="R70" i="1"/>
  <c r="S49" i="1"/>
  <c r="N62" i="1"/>
  <c r="N48" i="1"/>
  <c r="K103" i="1"/>
  <c r="N21" i="1"/>
  <c r="M18" i="1"/>
  <c r="N18" i="1" s="1"/>
  <c r="M72" i="1"/>
  <c r="N72" i="1" s="1"/>
  <c r="M29" i="1"/>
  <c r="N29" i="1" s="1"/>
  <c r="M33" i="1"/>
  <c r="M35" i="1"/>
  <c r="N35" i="1" s="1"/>
  <c r="M16" i="1"/>
  <c r="N16" i="1" s="1"/>
  <c r="M20" i="1"/>
  <c r="N20" i="1" s="1"/>
  <c r="M24" i="1"/>
  <c r="M19" i="1"/>
  <c r="N19" i="1" s="1"/>
  <c r="N54" i="1"/>
  <c r="M30" i="1"/>
  <c r="N30" i="1" s="1"/>
  <c r="M40" i="1"/>
  <c r="N40" i="1" s="1"/>
  <c r="M56" i="1"/>
  <c r="N56" i="1" s="1"/>
  <c r="M17" i="1"/>
  <c r="N17" i="1" s="1"/>
  <c r="M57" i="1"/>
  <c r="N57" i="1" s="1"/>
  <c r="M58" i="1"/>
  <c r="N58" i="1" s="1"/>
  <c r="F73" i="1"/>
  <c r="M25" i="1"/>
  <c r="N25" i="1" s="1"/>
  <c r="M26" i="1"/>
  <c r="N26" i="1" s="1"/>
  <c r="M36" i="1"/>
  <c r="N36" i="1" s="1"/>
  <c r="M46" i="1"/>
  <c r="H74" i="1"/>
  <c r="L46" i="1"/>
  <c r="F39" i="1"/>
  <c r="F38" i="1" s="1"/>
  <c r="E42" i="1"/>
  <c r="L52" i="1"/>
  <c r="E75" i="1"/>
  <c r="F75" i="1" s="1"/>
  <c r="E76" i="1"/>
  <c r="F76" i="1" s="1"/>
  <c r="L60" i="1"/>
  <c r="L15" i="1"/>
  <c r="L245" i="1"/>
  <c r="N63" i="1"/>
  <c r="H55" i="1"/>
  <c r="H60" i="1"/>
  <c r="M61" i="1"/>
  <c r="M60" i="1" s="1"/>
  <c r="N71" i="1"/>
  <c r="H52" i="1"/>
  <c r="M53" i="1"/>
  <c r="N47" i="1"/>
  <c r="H15" i="1"/>
  <c r="L33" i="1"/>
  <c r="F32" i="1"/>
  <c r="H32" i="1"/>
  <c r="H27" i="1"/>
  <c r="M28" i="1"/>
  <c r="H23" i="1"/>
  <c r="N246" i="1"/>
  <c r="N245" i="1" s="1"/>
  <c r="M245" i="1"/>
  <c r="S17" i="1" l="1"/>
  <c r="S35" i="1"/>
  <c r="S58" i="1"/>
  <c r="S72" i="1"/>
  <c r="M70" i="1"/>
  <c r="S18" i="1"/>
  <c r="S53" i="1"/>
  <c r="S20" i="1"/>
  <c r="S28" i="1"/>
  <c r="S57" i="1"/>
  <c r="S25" i="1"/>
  <c r="Q32" i="1"/>
  <c r="R32" i="1"/>
  <c r="Q60" i="1"/>
  <c r="R60" i="1"/>
  <c r="S30" i="1"/>
  <c r="S16" i="1"/>
  <c r="S61" i="1"/>
  <c r="H73" i="1"/>
  <c r="Q74" i="1"/>
  <c r="R74" i="1"/>
  <c r="Q55" i="1"/>
  <c r="R55" i="1"/>
  <c r="S36" i="1"/>
  <c r="S33" i="1"/>
  <c r="S70" i="1"/>
  <c r="N46" i="1"/>
  <c r="K46" i="1" s="1"/>
  <c r="S56" i="1"/>
  <c r="Q27" i="1"/>
  <c r="R27" i="1"/>
  <c r="R52" i="1"/>
  <c r="Q52" i="1"/>
  <c r="S24" i="1"/>
  <c r="S26" i="1"/>
  <c r="S46" i="1"/>
  <c r="R23" i="1"/>
  <c r="Q23" i="1"/>
  <c r="S40" i="1"/>
  <c r="H39" i="1"/>
  <c r="H38" i="1" s="1"/>
  <c r="L39" i="1"/>
  <c r="L38" i="1" s="1"/>
  <c r="N55" i="1"/>
  <c r="K55" i="1" s="1"/>
  <c r="N70" i="1"/>
  <c r="K70" i="1" s="1"/>
  <c r="L45" i="1"/>
  <c r="M23" i="1"/>
  <c r="N15" i="1"/>
  <c r="M55" i="1"/>
  <c r="N24" i="1"/>
  <c r="N23" i="1" s="1"/>
  <c r="K23" i="1" s="1"/>
  <c r="M74" i="1"/>
  <c r="N74" i="1" s="1"/>
  <c r="M15" i="1"/>
  <c r="L76" i="1"/>
  <c r="H76" i="1"/>
  <c r="E41" i="1"/>
  <c r="E43" i="1" s="1"/>
  <c r="F42" i="1"/>
  <c r="L75" i="1"/>
  <c r="H75" i="1"/>
  <c r="N33" i="1"/>
  <c r="N61" i="1"/>
  <c r="N60" i="1" s="1"/>
  <c r="M52" i="1"/>
  <c r="N53" i="1"/>
  <c r="N52" i="1" s="1"/>
  <c r="K52" i="1" s="1"/>
  <c r="N28" i="1"/>
  <c r="N27" i="1" s="1"/>
  <c r="K27" i="1" s="1"/>
  <c r="M27" i="1"/>
  <c r="L14" i="1"/>
  <c r="S55" i="1" l="1"/>
  <c r="S27" i="1"/>
  <c r="S52" i="1"/>
  <c r="S74" i="1"/>
  <c r="Q38" i="1"/>
  <c r="R38" i="1"/>
  <c r="Q75" i="1"/>
  <c r="R75" i="1"/>
  <c r="S60" i="1"/>
  <c r="S23" i="1"/>
  <c r="Q76" i="1"/>
  <c r="R76" i="1"/>
  <c r="S32" i="1"/>
  <c r="Q73" i="1"/>
  <c r="R73" i="1"/>
  <c r="M39" i="1"/>
  <c r="N39" i="1" s="1"/>
  <c r="R39" i="1"/>
  <c r="Q39" i="1"/>
  <c r="L73" i="1"/>
  <c r="L59" i="1" s="1"/>
  <c r="M75" i="1"/>
  <c r="N75" i="1" s="1"/>
  <c r="M76" i="1"/>
  <c r="N76" i="1" s="1"/>
  <c r="M45" i="1"/>
  <c r="E44" i="1"/>
  <c r="F44" i="1" s="1"/>
  <c r="F43" i="1"/>
  <c r="H42" i="1"/>
  <c r="L42" i="1"/>
  <c r="F41" i="1"/>
  <c r="N45" i="1"/>
  <c r="M38" i="1"/>
  <c r="M14" i="1"/>
  <c r="N243" i="1"/>
  <c r="S75" i="1" l="1"/>
  <c r="S73" i="1"/>
  <c r="S76" i="1"/>
  <c r="S39" i="1"/>
  <c r="S38" i="1"/>
  <c r="R42" i="1"/>
  <c r="Q42" i="1"/>
  <c r="S42" i="1" s="1"/>
  <c r="N73" i="1"/>
  <c r="K73" i="1" s="1"/>
  <c r="M73" i="1"/>
  <c r="M59" i="1" s="1"/>
  <c r="L43" i="1"/>
  <c r="H43" i="1"/>
  <c r="H41" i="1"/>
  <c r="M42" i="1"/>
  <c r="H44" i="1"/>
  <c r="L44" i="1"/>
  <c r="K60" i="1"/>
  <c r="N242" i="1"/>
  <c r="N38" i="1"/>
  <c r="K38" i="1" s="1"/>
  <c r="K15" i="1"/>
  <c r="N14" i="1"/>
  <c r="Q43" i="1" l="1"/>
  <c r="R43" i="1"/>
  <c r="Q41" i="1"/>
  <c r="R41" i="1"/>
  <c r="R44" i="1"/>
  <c r="Q44" i="1"/>
  <c r="N59" i="1"/>
  <c r="M44" i="1"/>
  <c r="N44" i="1" s="1"/>
  <c r="M43" i="1"/>
  <c r="L41" i="1"/>
  <c r="N42" i="1"/>
  <c r="S44" i="1" l="1"/>
  <c r="M41" i="1"/>
  <c r="N43" i="1"/>
  <c r="N41" i="1" s="1"/>
  <c r="K41" i="1" s="1"/>
  <c r="S43" i="1"/>
  <c r="S41" i="1"/>
  <c r="F34" i="1"/>
  <c r="L34" i="1" s="1"/>
  <c r="H34" i="1" l="1"/>
  <c r="L32" i="1"/>
  <c r="L31" i="1" s="1"/>
  <c r="L13" i="1" l="1"/>
  <c r="L240" i="1" s="1"/>
  <c r="M34" i="1"/>
  <c r="M32" i="1" s="1"/>
  <c r="M31" i="1" s="1"/>
  <c r="M13" i="1" s="1"/>
  <c r="R34" i="1"/>
  <c r="R240" i="1" s="1"/>
  <c r="Q34" i="1"/>
  <c r="N34" i="1" l="1"/>
  <c r="N32" i="1" s="1"/>
  <c r="K32" i="1" s="1"/>
  <c r="M240" i="1"/>
  <c r="S34" i="1"/>
  <c r="S240" i="1" s="1"/>
  <c r="Q240" i="1"/>
  <c r="N31" i="1"/>
  <c r="N13" i="1" s="1"/>
  <c r="N240" i="1" s="1"/>
  <c r="N244" i="1" l="1"/>
</calcChain>
</file>

<file path=xl/sharedStrings.xml><?xml version="1.0" encoding="utf-8"?>
<sst xmlns="http://schemas.openxmlformats.org/spreadsheetml/2006/main" count="497" uniqueCount="173">
  <si>
    <t>Приложение</t>
  </si>
  <si>
    <t>К договору</t>
  </si>
  <si>
    <t>Расшифровка стоимости работ</t>
  </si>
  <si>
    <t>Позиция</t>
  </si>
  <si>
    <t>Наименование и техническая характеристика</t>
  </si>
  <si>
    <t>Ед.изм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</si>
  <si>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</si>
  <si>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</si>
  <si>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</si>
  <si>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</si>
  <si>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</si>
  <si>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</si>
  <si>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</si>
  <si>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</si>
  <si>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</si>
  <si>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</si>
  <si>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</si>
  <si>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</si>
  <si>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</si>
  <si>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</si>
  <si>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</si>
  <si>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</si>
  <si>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</si>
  <si>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</si>
  <si>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</si>
  <si>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</si>
  <si>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</si>
  <si>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</si>
  <si>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</si>
  <si>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</si>
  <si>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</si>
  <si>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</si>
  <si>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</si>
  <si>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</si>
  <si>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</si>
  <si>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Металлические конструкции</t>
  </si>
  <si>
    <t>Металлические ограждения окон и витражей</t>
  </si>
  <si>
    <t>Изготовление металлических огражений окон и витражей</t>
  </si>
  <si>
    <t>м.п.</t>
  </si>
  <si>
    <t>тн</t>
  </si>
  <si>
    <t>Монтаж металлических огражений окон и витражей</t>
  </si>
  <si>
    <t>шт</t>
  </si>
  <si>
    <t>Окраска металлических огражений окон и витражей</t>
  </si>
  <si>
    <t>м2</t>
  </si>
  <si>
    <t>Грунтовка ГФ-021</t>
  </si>
  <si>
    <t>кг</t>
  </si>
  <si>
    <t>Эмаль ПФ-115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</si>
  <si>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</si>
  <si>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</si>
  <si>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</si>
  <si>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</si>
  <si>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</si>
  <si>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</si>
  <si>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Поля возможные к заполнению</t>
  </si>
  <si>
    <t>ГП-7</t>
  </si>
  <si>
    <t>ГП-7 ЖК "Ожогино"</t>
  </si>
  <si>
    <t>Металлические ограждения балконов</t>
  </si>
  <si>
    <t>Труба стальная профильная 40х30х3</t>
  </si>
  <si>
    <t>Полоса стальная 35х4</t>
  </si>
  <si>
    <t>Полоса стальная 110х4</t>
  </si>
  <si>
    <t>Полоса стальная 120х8</t>
  </si>
  <si>
    <t>Полоса стальная 150х8</t>
  </si>
  <si>
    <t>Анкер химический HIT-HY 100</t>
  </si>
  <si>
    <t>Анкер химический HIT-HY 270</t>
  </si>
  <si>
    <t>Объём с учетом нормы расхода  19,5 мл/отверстие. (Колличество баллонов по 500 мл)</t>
  </si>
  <si>
    <t>Объём с учетом нормы расхода  15,4 мл/отверстие. (Колличество баллонов по 500 мл)</t>
  </si>
  <si>
    <t>Изготовление металлических огражений балконов</t>
  </si>
  <si>
    <t>Монтаж металлических огражений балконов</t>
  </si>
  <si>
    <t>Окраска металлических огражений балконов</t>
  </si>
  <si>
    <t>Полоса стальная 70х8</t>
  </si>
  <si>
    <t>Металлические ограждения площадок под кондиционеры</t>
  </si>
  <si>
    <t>Изготовление металлических площадок под кондиционеры</t>
  </si>
  <si>
    <t xml:space="preserve">Монтаж металлических площадок под кондиционеры </t>
  </si>
  <si>
    <t>Окраска металлических площадок под кондиционеры</t>
  </si>
  <si>
    <t>Металлические ограждения терасс</t>
  </si>
  <si>
    <t>Изготовление металлических ограждений терасс</t>
  </si>
  <si>
    <t>Монтаж металлических ограждений терасс</t>
  </si>
  <si>
    <t>Окраска металлических ограждений трерасс</t>
  </si>
  <si>
    <t>Труба стальная профильная 110х40х4</t>
  </si>
  <si>
    <t>Полоса стальная 50х5</t>
  </si>
  <si>
    <t>Полоса стальная 240х20</t>
  </si>
  <si>
    <t>Полоса стальная 100х5</t>
  </si>
  <si>
    <t>Полоса стальная 60х5</t>
  </si>
  <si>
    <t>Брусок сосна сорт первый 50х50</t>
  </si>
  <si>
    <t>Монолитный поликарбонат 4 мм</t>
  </si>
  <si>
    <t>Изготовление металлических ограждений палисадников</t>
  </si>
  <si>
    <t>Металлические ограждения палисадников</t>
  </si>
  <si>
    <t>Монтаж металлических ограждений палисадников</t>
  </si>
  <si>
    <t>Окраска металлических ограждений палисадников</t>
  </si>
  <si>
    <t>Изготовление металлических ограждений кровель</t>
  </si>
  <si>
    <t>Монтаж металлических ограждений кровель</t>
  </si>
  <si>
    <t>Окраска металлических ограждений кровель</t>
  </si>
  <si>
    <t>Полоса стальная 40х4</t>
  </si>
  <si>
    <t>Возможно уточнение у РП.</t>
  </si>
  <si>
    <t>Металлические ограждения двора</t>
  </si>
  <si>
    <t>Труба стальная профильная 100х60х6</t>
  </si>
  <si>
    <t>Изготовление металлических ограждений двора</t>
  </si>
  <si>
    <t>Монтаж металлических ограждений двора</t>
  </si>
  <si>
    <t>Окраска металлических ограждений двора</t>
  </si>
  <si>
    <t>Труба стальная профильная 50х40х4</t>
  </si>
  <si>
    <t>Труба стальная профильная 50х25х3</t>
  </si>
  <si>
    <t>Полоса стальная 70х6</t>
  </si>
  <si>
    <t>Полоса стальная 140х8</t>
  </si>
  <si>
    <t>Арматура d10 А500</t>
  </si>
  <si>
    <t>Арматура d8 А240</t>
  </si>
  <si>
    <t>Арматура d16 А500</t>
  </si>
  <si>
    <t>Полоса 8х200</t>
  </si>
  <si>
    <t>Уголок 50х5</t>
  </si>
  <si>
    <t>Арматура d12 А500</t>
  </si>
  <si>
    <t>Труба стальная 20х2</t>
  </si>
  <si>
    <t>Полоса стальная 40х6</t>
  </si>
  <si>
    <t>Полоса стальная 60х8</t>
  </si>
  <si>
    <t>Полоса стальная 55х6</t>
  </si>
  <si>
    <t>Полоса стальная 35х6</t>
  </si>
  <si>
    <t>Лист оцинкованный 0,7 мм</t>
  </si>
  <si>
    <t>Труба стальная 50х3</t>
  </si>
  <si>
    <t>Монолитный поликарбонат 10 мм</t>
  </si>
  <si>
    <t>Швеллер 10П</t>
  </si>
  <si>
    <t>Швеллер 8П</t>
  </si>
  <si>
    <t>Металлические ограждения входов</t>
  </si>
  <si>
    <t>Изготовление металлических входов</t>
  </si>
  <si>
    <t>Монтаж металлических ограждений входов</t>
  </si>
  <si>
    <t>Окраска металлических ограждений входов</t>
  </si>
  <si>
    <t>Полоса стальная 30х6</t>
  </si>
  <si>
    <t>Полоса стальная 200х8</t>
  </si>
  <si>
    <t>Труба стальная профильная 50х50х3</t>
  </si>
  <si>
    <t>Металлические ограждения лестничных маршей</t>
  </si>
  <si>
    <t>Изготовление металлических ограждений лестничных маршей</t>
  </si>
  <si>
    <t>Монтаж металлических ограждений лестничных маршей</t>
  </si>
  <si>
    <t>Окраска металлических ограждений лестничных маршей</t>
  </si>
  <si>
    <t>Уголок стальной равнополочный 50х50х5</t>
  </si>
  <si>
    <t>Полоса стальная 100х8</t>
  </si>
  <si>
    <t>Учесть 24 шт настенного кронштейна</t>
  </si>
  <si>
    <t xml:space="preserve">Металлические закладные детали на дне приямка шахты лифта </t>
  </si>
  <si>
    <t>Полоса стальная 200х10</t>
  </si>
  <si>
    <t>Полоса стальная 300х10</t>
  </si>
  <si>
    <t>Полоса стальная 400х10</t>
  </si>
  <si>
    <t>Электроды Э42 А</t>
  </si>
  <si>
    <t>Изготовление металлических ворот</t>
  </si>
  <si>
    <t>Монтаж металлических ворот</t>
  </si>
  <si>
    <t>Окраска металлических ворот</t>
  </si>
  <si>
    <t>Полоса стальная 110х6</t>
  </si>
  <si>
    <t>Полоса стальная 160х8</t>
  </si>
  <si>
    <t xml:space="preserve">Труба стальная профильная 50х25х3 </t>
  </si>
  <si>
    <t xml:space="preserve">Полоса стальная 50х5 </t>
  </si>
  <si>
    <t xml:space="preserve">Труба стальная профильная 100х100х6 </t>
  </si>
  <si>
    <t xml:space="preserve">Труба стальная профильная 50х40х4 </t>
  </si>
  <si>
    <t>Труба стальная профильная 70х50х4</t>
  </si>
  <si>
    <t>Монтаж металлических лестниц</t>
  </si>
  <si>
    <t>Изготовление металлических лестниц</t>
  </si>
  <si>
    <t>Окраска металлических лестниц</t>
  </si>
  <si>
    <t>Элеткроды Э42 А</t>
  </si>
  <si>
    <t>Анкер рамный HRD-C 10x80</t>
  </si>
  <si>
    <t>Анкер химический Fischer Fis V</t>
  </si>
  <si>
    <t>Пластиковый рамный анкер HILTI HRD-H M10х60</t>
  </si>
  <si>
    <t>Пластиковый рамный анкер HILTI HPS-1 6/25х50</t>
  </si>
  <si>
    <t>Распорный анкер HILTI HST3 M12х145</t>
  </si>
  <si>
    <t>Пластиковый рамный анкер HILTI  HRD-C M10х80</t>
  </si>
  <si>
    <t>Распорный анкер HSA M8 20/10/</t>
  </si>
  <si>
    <t>Пластиковый рамный анкер HILTI  HRD-C M10х60</t>
  </si>
  <si>
    <t>Распорный анкер HSA M10 35/25/</t>
  </si>
  <si>
    <t>Распорный анкер HILTI HST3 M12х185</t>
  </si>
  <si>
    <t>Химический анкер HILTI HIT-HY 100</t>
  </si>
  <si>
    <t>Распорный анкер HSA M6х50</t>
  </si>
  <si>
    <t xml:space="preserve">Шпилька М12 </t>
  </si>
  <si>
    <t>Автор: Суняйкина Анна Михайловна</t>
  </si>
  <si>
    <t>Объём с учетом нормы расхода  14 мл/отверстие. (Колличество баллонов по 500 мл)</t>
  </si>
  <si>
    <t>Металлическая лестница</t>
  </si>
  <si>
    <t>Металлические ограждения кровель</t>
  </si>
  <si>
    <t>Металлические конструкции приямков</t>
  </si>
  <si>
    <t>Изготовление металлических конструкций приямков</t>
  </si>
  <si>
    <t>Монтаж металлических конструкций приямков</t>
  </si>
  <si>
    <t>Окраска металлических конструкций приямков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</si>
</sst>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1" x14ac:knownFonts="1">
    <font>
      <sz val="8"/>
      <name val="Arial"/>
    </font>
    <font>
      <sz val="8"/>
      <name val="Times New Roman"/>
      <family val="2"/>
    </font>
    <font>
      <sz val="10"/>
      <name val="Times New Roman"/>
      <family val="2"/>
    </font>
    <font>
      <b/>
      <sz val="10"/>
      <name val="Times New Roman"/>
      <family val="2"/>
    </font>
    <font>
      <b/>
      <sz val="9"/>
      <name val="Times New Roman"/>
      <family val="2"/>
    </font>
    <font>
      <b/>
      <sz val="8"/>
      <name val="Times New Roman"/>
      <family val="2"/>
    </font>
    <font>
      <i/>
      <sz val="8"/>
      <name val="Times New Roman"/>
      <family val="2"/>
    </font>
    <font>
      <b/>
      <i/>
      <sz val="8"/>
      <name val="Times New Roman"/>
      <family val="2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CFCFCF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right"/>
    </xf>
    <xf numFmtId="0" fontId="4" fillId="5" borderId="4" xfId="0" applyFont="1" applyFill="1" applyBorder="1" applyAlignment="1">
      <alignment horizontal="left" wrapText="1"/>
    </xf>
    <xf numFmtId="0" fontId="4" fillId="5" borderId="5" xfId="0" applyFont="1" applyFill="1" applyBorder="1" applyAlignment="1">
      <alignment horizontal="left" wrapText="1"/>
    </xf>
    <xf numFmtId="0" fontId="4" fillId="5" borderId="3" xfId="0" applyFont="1" applyFill="1" applyBorder="1" applyAlignment="1">
      <alignment horizontal="left" wrapText="1"/>
    </xf>
    <xf numFmtId="0" fontId="4" fillId="5" borderId="3" xfId="0" applyFont="1" applyFill="1" applyBorder="1" applyAlignment="1">
      <alignment horizontal="right"/>
    </xf>
    <xf numFmtId="0" fontId="4" fillId="5" borderId="3" xfId="0" applyFont="1" applyFill="1" applyBorder="1" applyAlignment="1">
      <alignment horizontal="right" wrapText="1"/>
    </xf>
    <xf numFmtId="0" fontId="5" fillId="0" borderId="0" xfId="0" applyFont="1" applyAlignment="1">
      <alignment horizontal="left"/>
    </xf>
    <xf numFmtId="1" fontId="5" fillId="6" borderId="3" xfId="0" applyNumberFormat="1" applyFont="1" applyFill="1" applyBorder="1" applyAlignment="1">
      <alignment horizontal="right"/>
    </xf>
    <xf numFmtId="0" fontId="5" fillId="6" borderId="3" xfId="0" applyFont="1" applyFill="1" applyBorder="1" applyAlignment="1">
      <alignment horizontal="left" wrapText="1"/>
    </xf>
    <xf numFmtId="0" fontId="5" fillId="6" borderId="3" xfId="0" applyFont="1" applyFill="1" applyBorder="1" applyAlignment="1">
      <alignment horizontal="center"/>
    </xf>
    <xf numFmtId="164" fontId="5" fillId="6" borderId="3" xfId="0" applyNumberFormat="1" applyFont="1" applyFill="1" applyBorder="1" applyAlignment="1">
      <alignment horizontal="right"/>
    </xf>
    <xf numFmtId="0" fontId="5" fillId="6" borderId="3" xfId="0" applyFont="1" applyFill="1" applyBorder="1" applyAlignment="1">
      <alignment horizontal="right"/>
    </xf>
    <xf numFmtId="0" fontId="5" fillId="7" borderId="3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/>
    </xf>
    <xf numFmtId="164" fontId="6" fillId="0" borderId="3" xfId="0" applyNumberFormat="1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center"/>
    </xf>
    <xf numFmtId="164" fontId="1" fillId="0" borderId="3" xfId="0" applyNumberFormat="1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2" fontId="1" fillId="0" borderId="3" xfId="0" applyNumberFormat="1" applyFont="1" applyBorder="1" applyAlignment="1">
      <alignment horizontal="right"/>
    </xf>
    <xf numFmtId="0" fontId="1" fillId="7" borderId="3" xfId="0" applyFont="1" applyFill="1" applyBorder="1" applyAlignment="1">
      <alignment horizontal="right" wrapText="1"/>
    </xf>
    <xf numFmtId="1" fontId="1" fillId="0" borderId="3" xfId="0" applyNumberFormat="1" applyFont="1" applyBorder="1" applyAlignment="1">
      <alignment horizontal="right"/>
    </xf>
    <xf numFmtId="165" fontId="1" fillId="0" borderId="3" xfId="0" applyNumberFormat="1" applyFont="1" applyBorder="1" applyAlignment="1">
      <alignment horizontal="right"/>
    </xf>
    <xf numFmtId="0" fontId="4" fillId="6" borderId="4" xfId="0" applyFont="1" applyFill="1" applyBorder="1" applyAlignment="1">
      <alignment horizontal="left"/>
    </xf>
    <xf numFmtId="0" fontId="4" fillId="6" borderId="6" xfId="0" applyFont="1" applyFill="1" applyBorder="1" applyAlignment="1">
      <alignment horizontal="left"/>
    </xf>
    <xf numFmtId="0" fontId="4" fillId="6" borderId="3" xfId="0" applyFont="1" applyFill="1" applyBorder="1" applyAlignment="1">
      <alignment horizontal="left"/>
    </xf>
    <xf numFmtId="0" fontId="4" fillId="6" borderId="3" xfId="0" applyFont="1" applyFill="1" applyBorder="1" applyAlignment="1">
      <alignment horizontal="right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right"/>
    </xf>
    <xf numFmtId="0" fontId="7" fillId="0" borderId="4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3" xfId="0" applyFont="1" applyBorder="1" applyAlignment="1">
      <alignment horizontal="right"/>
    </xf>
    <xf numFmtId="0" fontId="1" fillId="7" borderId="0" xfId="0" applyFont="1" applyFill="1" applyAlignment="1">
      <alignment horizontal="left" wrapText="1"/>
    </xf>
    <xf numFmtId="4" fontId="6" fillId="0" borderId="3" xfId="0" applyNumberFormat="1" applyFont="1" applyBorder="1" applyAlignment="1">
      <alignment horizontal="right"/>
    </xf>
    <xf numFmtId="4" fontId="1" fillId="0" borderId="3" xfId="0" applyNumberFormat="1" applyFont="1" applyBorder="1" applyAlignment="1">
      <alignment horizontal="right"/>
    </xf>
    <xf numFmtId="2" fontId="6" fillId="0" borderId="3" xfId="0" applyNumberFormat="1" applyFont="1" applyBorder="1" applyAlignment="1">
      <alignment horizontal="right"/>
    </xf>
    <xf numFmtId="0" fontId="8" fillId="0" borderId="9" xfId="0" applyFont="1" applyBorder="1" applyAlignment="1">
      <alignment horizontal="left" vertical="center"/>
    </xf>
    <xf numFmtId="164" fontId="6" fillId="8" borderId="3" xfId="0" applyNumberFormat="1" applyFont="1" applyFill="1" applyBorder="1" applyAlignment="1">
      <alignment horizontal="right"/>
    </xf>
    <xf numFmtId="164" fontId="1" fillId="8" borderId="3" xfId="0" applyNumberFormat="1" applyFont="1" applyFill="1" applyBorder="1" applyAlignment="1">
      <alignment horizontal="right"/>
    </xf>
    <xf numFmtId="0" fontId="9" fillId="0" borderId="3" xfId="0" applyFont="1" applyBorder="1" applyAlignment="1">
      <alignment horizontal="left"/>
    </xf>
    <xf numFmtId="0" fontId="8" fillId="0" borderId="10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" fillId="0" borderId="4" xfId="0" applyFont="1" applyBorder="1" applyAlignment="1">
      <alignment horizontal="left"/>
    </xf>
    <xf numFmtId="0" fontId="1" fillId="0" borderId="6" xfId="0" applyFont="1" applyBorder="1" applyAlignment="1">
      <alignment horizontal="center"/>
    </xf>
    <xf numFmtId="0" fontId="6" fillId="0" borderId="2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5" fillId="6" borderId="1" xfId="0" applyFont="1" applyFill="1" applyBorder="1" applyAlignment="1">
      <alignment horizontal="left" wrapText="1"/>
    </xf>
    <xf numFmtId="0" fontId="9" fillId="7" borderId="3" xfId="0" applyFont="1" applyFill="1" applyBorder="1" applyAlignment="1">
      <alignment horizontal="right" wrapText="1"/>
    </xf>
    <xf numFmtId="0" fontId="4" fillId="8" borderId="4" xfId="0" applyFont="1" applyFill="1" applyBorder="1" applyAlignment="1">
      <alignment horizontal="left" wrapText="1"/>
    </xf>
    <xf numFmtId="0" fontId="10" fillId="7" borderId="3" xfId="0" applyFont="1" applyFill="1" applyBorder="1" applyAlignment="1">
      <alignment horizontal="right" wrapText="1"/>
    </xf>
    <xf numFmtId="0" fontId="1" fillId="0" borderId="3" xfId="0" applyFont="1" applyBorder="1" applyAlignment="1" applyProtection="1">
      <alignment horizontal="left"/>
      <protection locked="0"/>
    </xf>
    <xf numFmtId="0" fontId="7" fillId="0" borderId="3" xfId="0" applyFont="1" applyBorder="1" applyAlignment="1" applyProtection="1">
      <alignment horizontal="left" wrapText="1"/>
      <protection locked="0"/>
    </xf>
    <xf numFmtId="0" fontId="7" fillId="0" borderId="3" xfId="0" applyFont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3" xfId="0" applyFont="1" applyBorder="1" applyAlignment="1" applyProtection="1">
      <alignment horizontal="right"/>
      <protection locked="0"/>
    </xf>
    <xf numFmtId="1" fontId="1" fillId="0" borderId="3" xfId="0" applyNumberFormat="1" applyFont="1" applyBorder="1" applyAlignment="1" applyProtection="1">
      <alignment horizontal="right"/>
      <protection locked="0"/>
    </xf>
    <xf numFmtId="0" fontId="1" fillId="7" borderId="3" xfId="0" applyFont="1" applyFill="1" applyBorder="1" applyAlignment="1" applyProtection="1">
      <alignment horizontal="right"/>
      <protection locked="0"/>
    </xf>
    <xf numFmtId="0" fontId="4" fillId="4" borderId="3" xfId="0" applyFont="1" applyFill="1" applyBorder="1" applyAlignment="1" applyProtection="1">
      <alignment horizontal="right"/>
      <protection locked="0"/>
    </xf>
    <xf numFmtId="0" fontId="4" fillId="5" borderId="3" xfId="0" applyFont="1" applyFill="1" applyBorder="1" applyAlignment="1" applyProtection="1">
      <alignment horizontal="right"/>
      <protection locked="0"/>
    </xf>
    <xf numFmtId="0" fontId="5" fillId="7" borderId="3" xfId="0" applyFont="1" applyFill="1" applyBorder="1" applyAlignment="1" applyProtection="1">
      <alignment horizontal="right" wrapText="1"/>
      <protection locked="0"/>
    </xf>
    <xf numFmtId="0" fontId="1" fillId="7" borderId="3" xfId="0" applyFont="1" applyFill="1" applyBorder="1" applyAlignment="1" applyProtection="1">
      <alignment horizontal="right" wrapText="1"/>
      <protection locked="0"/>
    </xf>
    <xf numFmtId="0" fontId="4" fillId="6" borderId="3" xfId="0" applyFont="1" applyFill="1" applyBorder="1" applyAlignment="1" applyProtection="1">
      <alignment horizontal="right"/>
      <protection locked="0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 applyProtection="1">
      <alignment horizontal="right"/>
      <protection locked="0"/>
    </xf>
    <xf numFmtId="4" fontId="6" fillId="7" borderId="3" xfId="0" applyNumberFormat="1" applyFont="1" applyFill="1" applyBorder="1" applyAlignment="1" applyProtection="1">
      <alignment horizontal="right"/>
      <protection locked="0"/>
    </xf>
    <xf numFmtId="0" fontId="6" fillId="7" borderId="3" xfId="0" applyFont="1" applyFill="1" applyBorder="1" applyAlignment="1" applyProtection="1">
      <alignment horizontal="right"/>
      <protection locked="0"/>
    </xf>
    <xf numFmtId="4" fontId="1" fillId="7" borderId="3" xfId="0" applyNumberFormat="1" applyFont="1" applyFill="1" applyBorder="1" applyAlignment="1" applyProtection="1">
      <alignment horizontal="right"/>
      <protection locked="0"/>
    </xf>
    <xf numFmtId="2" fontId="6" fillId="7" borderId="3" xfId="0" applyNumberFormat="1" applyFont="1" applyFill="1" applyBorder="1" applyAlignment="1" applyProtection="1">
      <alignment horizontal="right"/>
      <protection locked="0"/>
    </xf>
    <xf numFmtId="2" fontId="1" fillId="7" borderId="3" xfId="0" applyNumberFormat="1" applyFont="1" applyFill="1" applyBorder="1" applyAlignment="1" applyProtection="1">
      <alignment horizontal="right"/>
      <protection locked="0"/>
    </xf>
    <xf numFmtId="0" fontId="4" fillId="5" borderId="5" xfId="0" applyFont="1" applyFill="1" applyBorder="1" applyAlignment="1" applyProtection="1">
      <alignment horizontal="left" wrapText="1"/>
      <protection locked="0"/>
    </xf>
    <xf numFmtId="0" fontId="4" fillId="6" borderId="3" xfId="0" applyFont="1" applyFill="1" applyBorder="1" applyAlignment="1" applyProtection="1">
      <alignment horizontal="lef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outlinePr summaryBelow="0" summaryRight="0"/>
    <pageSetUpPr autoPageBreaks="0" fitToPage="1"/>
  </sheetPr>
  <dimension ref="A1:S262"/>
  <sheetViews>
    <sheetView tabSelected="1" topLeftCell="A4" zoomScale="85" zoomScaleNormal="85" workbookViewId="0">
      <selection activeCell="I15" sqref="I15:J240"/>
    </sheetView>
  </sheetViews>
  <sheetFormatPr defaultColWidth="10.5" defaultRowHeight="11.45" customHeight="1" outlineLevelRow="1" x14ac:dyDescent="0.2"/>
  <cols>
    <col min="1" max="1" width="8.33203125" style="1" customWidth="1"/>
    <col min="2" max="2" width="42.5" style="1" customWidth="1"/>
    <col min="3" max="3" width="7.1640625" style="1" customWidth="1"/>
    <col min="4" max="4" width="3.33203125" style="1" customWidth="1"/>
    <col min="5" max="5" width="12.5" style="1" customWidth="1"/>
    <col min="6" max="7" width="13" style="1" customWidth="1"/>
    <col min="8" max="8" width="12.1640625" style="1" customWidth="1"/>
    <col min="9" max="9" width="8.6640625" style="1" customWidth="1"/>
    <col min="10" max="10" width="11.33203125" style="1" customWidth="1"/>
    <col min="11" max="11" width="12.83203125" style="1" customWidth="1"/>
    <col min="12" max="13" width="14.1640625" style="1" customWidth="1"/>
    <col min="14" max="14" width="16" style="1" customWidth="1"/>
    <col min="15" max="16" width="36.1640625" style="1" customWidth="1"/>
  </cols>
  <sheetData>
    <row r="1" spans="1:19" s="1" customFormat="1" ht="11.1" hidden="1" customHeight="1" x14ac:dyDescent="0.2"/>
    <row r="2" spans="1:19" s="1" customFormat="1" ht="11.1" hidden="1" customHeight="1" x14ac:dyDescent="0.2"/>
    <row r="3" spans="1:19" s="1" customFormat="1" ht="11.1" hidden="1" customHeight="1" x14ac:dyDescent="0.2"/>
    <row r="4" spans="1:19" s="2" customFormat="1" ht="12.95" customHeight="1" x14ac:dyDescent="0.2">
      <c r="O4" s="2" t="s">
        <v>0</v>
      </c>
    </row>
    <row r="5" spans="1:19" s="2" customFormat="1" ht="12.95" customHeight="1" x14ac:dyDescent="0.2">
      <c r="O5" s="3" t="s">
        <v>1</v>
      </c>
    </row>
    <row r="6" spans="1:19" s="2" customFormat="1" ht="12.95" customHeight="1" x14ac:dyDescent="0.2">
      <c r="A6" s="78" t="s">
        <v>2</v>
      </c>
      <c r="B6" s="78"/>
      <c r="C6" s="78"/>
      <c r="D6" s="78"/>
    </row>
    <row r="7" spans="1:19" s="2" customFormat="1" ht="12.95" customHeight="1" x14ac:dyDescent="0.2">
      <c r="A7" s="79" t="s">
        <v>55</v>
      </c>
      <c r="B7" s="79"/>
      <c r="C7" s="79"/>
      <c r="D7" s="79"/>
    </row>
    <row r="8" spans="1:19" s="2" customFormat="1" ht="12.95" customHeight="1" x14ac:dyDescent="0.2">
      <c r="A8" s="79" t="s">
        <v>35</v>
      </c>
      <c r="B8" s="79"/>
      <c r="C8" s="79"/>
      <c r="D8" s="79"/>
    </row>
    <row r="9" spans="1:19" s="1" customFormat="1" ht="11.1" customHeight="1" x14ac:dyDescent="0.2"/>
    <row r="10" spans="1:19" s="4" customFormat="1" ht="30" customHeight="1" x14ac:dyDescent="0.2">
      <c r="A10" s="80" t="s">
        <v>3</v>
      </c>
      <c r="B10" s="82" t="s">
        <v>4</v>
      </c>
      <c r="C10" s="80" t="s">
        <v>5</v>
      </c>
      <c r="D10" s="80" t="s">
        <v>6</v>
      </c>
      <c r="E10" s="5" t="s">
        <v>7</v>
      </c>
      <c r="F10" s="82" t="s">
        <v>8</v>
      </c>
      <c r="G10" s="82" t="s">
        <v>9</v>
      </c>
      <c r="H10" s="82" t="s">
        <v>10</v>
      </c>
      <c r="I10" s="84" t="s">
        <v>11</v>
      </c>
      <c r="J10" s="84"/>
      <c r="K10" s="84"/>
      <c r="L10" s="84" t="s">
        <v>12</v>
      </c>
      <c r="M10" s="84"/>
      <c r="N10" s="82" t="s">
        <v>13</v>
      </c>
      <c r="O10" s="82" t="s">
        <v>14</v>
      </c>
      <c r="P10" s="82" t="s">
        <v>15</v>
      </c>
    </row>
    <row r="11" spans="1:19" s="4" customFormat="1" ht="36.950000000000003" customHeight="1" x14ac:dyDescent="0.2">
      <c r="A11" s="81"/>
      <c r="B11" s="83"/>
      <c r="C11" s="81"/>
      <c r="D11" s="81"/>
      <c r="E11" s="5" t="s">
        <v>54</v>
      </c>
      <c r="F11" s="83"/>
      <c r="G11" s="83"/>
      <c r="H11" s="83"/>
      <c r="I11" s="5" t="s">
        <v>16</v>
      </c>
      <c r="J11" s="5" t="s">
        <v>17</v>
      </c>
      <c r="K11" s="5" t="s">
        <v>18</v>
      </c>
      <c r="L11" s="5" t="s">
        <v>16</v>
      </c>
      <c r="M11" s="5" t="s">
        <v>17</v>
      </c>
      <c r="N11" s="83"/>
      <c r="O11" s="83"/>
      <c r="P11" s="83"/>
    </row>
    <row r="12" spans="1:19" s="1" customFormat="1" ht="11.1" customHeight="1" x14ac:dyDescent="0.2">
      <c r="A12" s="6" t="s">
        <v>19</v>
      </c>
      <c r="B12" s="6" t="s">
        <v>20</v>
      </c>
      <c r="C12" s="6" t="s">
        <v>21</v>
      </c>
      <c r="D12" s="6" t="s">
        <v>22</v>
      </c>
      <c r="E12" s="6" t="s">
        <v>23</v>
      </c>
      <c r="F12" s="6" t="s">
        <v>24</v>
      </c>
      <c r="G12" s="6" t="s">
        <v>25</v>
      </c>
      <c r="H12" s="6" t="s">
        <v>26</v>
      </c>
      <c r="I12" s="6" t="s">
        <v>27</v>
      </c>
      <c r="J12" s="6" t="s">
        <v>28</v>
      </c>
      <c r="K12" s="6" t="s">
        <v>29</v>
      </c>
      <c r="L12" s="6" t="s">
        <v>30</v>
      </c>
      <c r="M12" s="6" t="s">
        <v>31</v>
      </c>
      <c r="N12" s="6" t="s">
        <v>32</v>
      </c>
      <c r="O12" s="6" t="s">
        <v>33</v>
      </c>
      <c r="P12" s="6" t="s">
        <v>34</v>
      </c>
    </row>
    <row r="13" spans="1:19" s="1" customFormat="1" ht="12" customHeight="1" x14ac:dyDescent="0.2">
      <c r="A13" s="7"/>
      <c r="B13" s="8" t="s">
        <v>35</v>
      </c>
      <c r="C13" s="9"/>
      <c r="D13" s="9"/>
      <c r="E13" s="10"/>
      <c r="F13" s="10"/>
      <c r="G13" s="10"/>
      <c r="H13" s="10"/>
      <c r="I13" s="10"/>
      <c r="J13" s="10"/>
      <c r="K13" s="10"/>
      <c r="L13" s="10">
        <f t="shared" ref="L13:M13" si="0">L14+L31+L45+L59+L77+L91+L107+L145+L171+L193+L212+L222</f>
        <v>0</v>
      </c>
      <c r="M13" s="10">
        <f t="shared" si="0"/>
        <v>0</v>
      </c>
      <c r="N13" s="10">
        <f>N14+N31+N45+N59+N77+N91+N107+N145+N171+N193+N212+N222</f>
        <v>0</v>
      </c>
      <c r="O13" s="10"/>
      <c r="P13" s="73"/>
    </row>
    <row r="14" spans="1:19" s="4" customFormat="1" ht="24.95" customHeight="1" outlineLevel="1" x14ac:dyDescent="0.2">
      <c r="A14" s="11"/>
      <c r="B14" s="12" t="s">
        <v>36</v>
      </c>
      <c r="C14" s="13"/>
      <c r="D14" s="13"/>
      <c r="E14" s="12"/>
      <c r="F14" s="12"/>
      <c r="G14" s="12"/>
      <c r="H14" s="12"/>
      <c r="I14" s="12"/>
      <c r="J14" s="12"/>
      <c r="K14" s="12"/>
      <c r="L14" s="14">
        <f>$L$15+$L$23+$L$27</f>
        <v>0</v>
      </c>
      <c r="M14" s="14">
        <f>$M$15+$M$23+$M$27</f>
        <v>0</v>
      </c>
      <c r="N14" s="14">
        <f>$N$15+$N$23+$N$27</f>
        <v>0</v>
      </c>
      <c r="O14" s="15"/>
      <c r="P14" s="74"/>
    </row>
    <row r="15" spans="1:19" s="16" customFormat="1" ht="21.95" customHeight="1" outlineLevel="1" x14ac:dyDescent="0.15">
      <c r="A15" s="17">
        <v>1</v>
      </c>
      <c r="B15" s="18" t="s">
        <v>37</v>
      </c>
      <c r="C15" s="19" t="s">
        <v>38</v>
      </c>
      <c r="D15" s="19"/>
      <c r="E15" s="20">
        <f>E16</f>
        <v>439.35</v>
      </c>
      <c r="F15" s="20">
        <f>F16</f>
        <v>439.35</v>
      </c>
      <c r="G15" s="21"/>
      <c r="H15" s="20">
        <f>H16</f>
        <v>439.35</v>
      </c>
      <c r="I15" s="85"/>
      <c r="J15" s="85"/>
      <c r="K15" s="21">
        <f>N15/H15</f>
        <v>0</v>
      </c>
      <c r="L15" s="21">
        <f>L16+L17+L18+L19+L20+L21+L22</f>
        <v>0</v>
      </c>
      <c r="M15" s="21">
        <f t="shared" ref="M15:N15" si="1">M16+M17+M18+M19+M20+M21+M22</f>
        <v>0</v>
      </c>
      <c r="N15" s="21">
        <f t="shared" si="1"/>
        <v>0</v>
      </c>
      <c r="O15" s="22"/>
      <c r="P15" s="75"/>
    </row>
    <row r="16" spans="1:19" s="23" customFormat="1" ht="11.1" customHeight="1" outlineLevel="1" x14ac:dyDescent="0.2">
      <c r="A16" s="24"/>
      <c r="B16" s="25" t="s">
        <v>16</v>
      </c>
      <c r="C16" s="26" t="s">
        <v>38</v>
      </c>
      <c r="D16" s="26"/>
      <c r="E16" s="53">
        <v>439.35</v>
      </c>
      <c r="F16" s="27">
        <f>E16</f>
        <v>439.35</v>
      </c>
      <c r="G16" s="27">
        <v>1</v>
      </c>
      <c r="H16" s="28">
        <f t="shared" ref="H16:H22" si="2">ROUND(F16*G16,3)</f>
        <v>439.35</v>
      </c>
      <c r="I16" s="86"/>
      <c r="J16" s="87"/>
      <c r="K16" s="49">
        <f t="shared" ref="K16:K22" si="3">J16+I16</f>
        <v>0</v>
      </c>
      <c r="L16" s="28">
        <f t="shared" ref="L16:L22" si="4">F16*I16</f>
        <v>0</v>
      </c>
      <c r="M16" s="28">
        <f t="shared" ref="M16:M22" si="5">H16*J16</f>
        <v>0</v>
      </c>
      <c r="N16" s="28">
        <f t="shared" ref="N16:N22" si="6">M16+L16</f>
        <v>0</v>
      </c>
      <c r="O16" s="22"/>
      <c r="P16" s="75"/>
      <c r="Q16" s="23">
        <f>H16*I16</f>
        <v>0</v>
      </c>
      <c r="R16" s="23">
        <f>H16*J16</f>
        <v>0</v>
      </c>
      <c r="S16" s="23">
        <f>Q16+R16</f>
        <v>0</v>
      </c>
    </row>
    <row r="17" spans="1:19" s="1" customFormat="1" ht="11.1" customHeight="1" outlineLevel="1" x14ac:dyDescent="0.2">
      <c r="A17" s="29"/>
      <c r="B17" s="52" t="s">
        <v>57</v>
      </c>
      <c r="C17" s="31" t="s">
        <v>39</v>
      </c>
      <c r="D17" s="31"/>
      <c r="E17" s="54">
        <v>1.280848</v>
      </c>
      <c r="F17" s="32">
        <f>E17</f>
        <v>1.280848</v>
      </c>
      <c r="G17" s="34">
        <v>1.03</v>
      </c>
      <c r="H17" s="33">
        <f t="shared" si="2"/>
        <v>1.319</v>
      </c>
      <c r="I17" s="72"/>
      <c r="J17" s="88"/>
      <c r="K17" s="50">
        <f t="shared" si="3"/>
        <v>0</v>
      </c>
      <c r="L17" s="33">
        <f t="shared" si="4"/>
        <v>0</v>
      </c>
      <c r="M17" s="33">
        <f t="shared" si="5"/>
        <v>0</v>
      </c>
      <c r="N17" s="33">
        <f t="shared" si="6"/>
        <v>0</v>
      </c>
      <c r="O17" s="22"/>
      <c r="P17" s="75"/>
      <c r="Q17" s="23">
        <f t="shared" ref="Q17:Q80" si="7">H17*I17</f>
        <v>0</v>
      </c>
      <c r="R17" s="23">
        <f t="shared" ref="R17:R80" si="8">H17*J17</f>
        <v>0</v>
      </c>
      <c r="S17" s="23">
        <f t="shared" ref="S17:S80" si="9">Q17+R17</f>
        <v>0</v>
      </c>
    </row>
    <row r="18" spans="1:19" s="1" customFormat="1" ht="11.1" customHeight="1" outlineLevel="1" x14ac:dyDescent="0.2">
      <c r="A18" s="29"/>
      <c r="B18" s="52" t="s">
        <v>58</v>
      </c>
      <c r="C18" s="31" t="s">
        <v>39</v>
      </c>
      <c r="D18" s="31"/>
      <c r="E18" s="54">
        <v>6.5465235000000028</v>
      </c>
      <c r="F18" s="32">
        <f t="shared" ref="F18:F22" si="10">E18</f>
        <v>6.5465235000000028</v>
      </c>
      <c r="G18" s="34">
        <v>1.03</v>
      </c>
      <c r="H18" s="33">
        <f t="shared" si="2"/>
        <v>6.7430000000000003</v>
      </c>
      <c r="I18" s="72"/>
      <c r="J18" s="88"/>
      <c r="K18" s="50">
        <f t="shared" si="3"/>
        <v>0</v>
      </c>
      <c r="L18" s="33">
        <f t="shared" si="4"/>
        <v>0</v>
      </c>
      <c r="M18" s="33">
        <f t="shared" si="5"/>
        <v>0</v>
      </c>
      <c r="N18" s="33">
        <f t="shared" si="6"/>
        <v>0</v>
      </c>
      <c r="O18" s="22"/>
      <c r="P18" s="75"/>
      <c r="Q18" s="23">
        <f t="shared" si="7"/>
        <v>0</v>
      </c>
      <c r="R18" s="23">
        <f t="shared" si="8"/>
        <v>0</v>
      </c>
      <c r="S18" s="23">
        <f t="shared" si="9"/>
        <v>0</v>
      </c>
    </row>
    <row r="19" spans="1:19" s="1" customFormat="1" ht="11.1" customHeight="1" outlineLevel="1" x14ac:dyDescent="0.2">
      <c r="A19" s="29"/>
      <c r="B19" s="52" t="s">
        <v>59</v>
      </c>
      <c r="C19" s="31" t="s">
        <v>39</v>
      </c>
      <c r="D19" s="31"/>
      <c r="E19" s="54">
        <v>0.50475919999999996</v>
      </c>
      <c r="F19" s="32">
        <f t="shared" si="10"/>
        <v>0.50475919999999996</v>
      </c>
      <c r="G19" s="34">
        <v>1.03</v>
      </c>
      <c r="H19" s="33">
        <f t="shared" si="2"/>
        <v>0.52</v>
      </c>
      <c r="I19" s="72"/>
      <c r="J19" s="88"/>
      <c r="K19" s="50">
        <f t="shared" si="3"/>
        <v>0</v>
      </c>
      <c r="L19" s="33">
        <f t="shared" si="4"/>
        <v>0</v>
      </c>
      <c r="M19" s="33">
        <f t="shared" si="5"/>
        <v>0</v>
      </c>
      <c r="N19" s="33">
        <f t="shared" si="6"/>
        <v>0</v>
      </c>
      <c r="O19" s="22"/>
      <c r="P19" s="75"/>
      <c r="Q19" s="23">
        <f t="shared" si="7"/>
        <v>0</v>
      </c>
      <c r="R19" s="23">
        <f t="shared" si="8"/>
        <v>0</v>
      </c>
      <c r="S19" s="23">
        <f t="shared" si="9"/>
        <v>0</v>
      </c>
    </row>
    <row r="20" spans="1:19" s="1" customFormat="1" ht="11.1" customHeight="1" outlineLevel="1" x14ac:dyDescent="0.2">
      <c r="A20" s="29"/>
      <c r="B20" s="52" t="s">
        <v>60</v>
      </c>
      <c r="C20" s="31" t="s">
        <v>39</v>
      </c>
      <c r="D20" s="31"/>
      <c r="E20" s="54">
        <v>0.92742000000000013</v>
      </c>
      <c r="F20" s="32">
        <f t="shared" si="10"/>
        <v>0.92742000000000013</v>
      </c>
      <c r="G20" s="34">
        <v>1.03</v>
      </c>
      <c r="H20" s="33">
        <f t="shared" si="2"/>
        <v>0.95499999999999996</v>
      </c>
      <c r="I20" s="72"/>
      <c r="J20" s="88"/>
      <c r="K20" s="50">
        <f t="shared" si="3"/>
        <v>0</v>
      </c>
      <c r="L20" s="33">
        <f t="shared" si="4"/>
        <v>0</v>
      </c>
      <c r="M20" s="33">
        <f t="shared" si="5"/>
        <v>0</v>
      </c>
      <c r="N20" s="33">
        <f t="shared" si="6"/>
        <v>0</v>
      </c>
      <c r="O20" s="22"/>
      <c r="P20" s="75"/>
      <c r="Q20" s="23">
        <f t="shared" si="7"/>
        <v>0</v>
      </c>
      <c r="R20" s="23">
        <f t="shared" si="8"/>
        <v>0</v>
      </c>
      <c r="S20" s="23">
        <f t="shared" si="9"/>
        <v>0</v>
      </c>
    </row>
    <row r="21" spans="1:19" s="1" customFormat="1" ht="11.1" customHeight="1" outlineLevel="1" x14ac:dyDescent="0.2">
      <c r="A21" s="29"/>
      <c r="B21" s="52" t="s">
        <v>61</v>
      </c>
      <c r="C21" s="31" t="s">
        <v>39</v>
      </c>
      <c r="D21" s="31"/>
      <c r="E21" s="54">
        <v>0.37679999999999997</v>
      </c>
      <c r="F21" s="32">
        <f t="shared" si="10"/>
        <v>0.37679999999999997</v>
      </c>
      <c r="G21" s="34">
        <v>1.03</v>
      </c>
      <c r="H21" s="33">
        <f t="shared" si="2"/>
        <v>0.38800000000000001</v>
      </c>
      <c r="I21" s="72"/>
      <c r="J21" s="88"/>
      <c r="K21" s="50">
        <f t="shared" si="3"/>
        <v>0</v>
      </c>
      <c r="L21" s="33">
        <f t="shared" si="4"/>
        <v>0</v>
      </c>
      <c r="M21" s="33">
        <f t="shared" si="5"/>
        <v>0</v>
      </c>
      <c r="N21" s="33">
        <f t="shared" si="6"/>
        <v>0</v>
      </c>
      <c r="O21" s="22"/>
      <c r="P21" s="75"/>
      <c r="Q21" s="23">
        <f t="shared" si="7"/>
        <v>0</v>
      </c>
      <c r="R21" s="23">
        <f t="shared" si="8"/>
        <v>0</v>
      </c>
      <c r="S21" s="23">
        <f t="shared" si="9"/>
        <v>0</v>
      </c>
    </row>
    <row r="22" spans="1:19" s="1" customFormat="1" ht="11.1" customHeight="1" outlineLevel="1" x14ac:dyDescent="0.2">
      <c r="A22" s="29"/>
      <c r="B22" s="57" t="s">
        <v>137</v>
      </c>
      <c r="C22" s="31" t="s">
        <v>45</v>
      </c>
      <c r="D22" s="31"/>
      <c r="E22" s="54">
        <f>SUM(E17:E21)</f>
        <v>9.6363507000000013</v>
      </c>
      <c r="F22" s="32">
        <f t="shared" si="10"/>
        <v>9.6363507000000013</v>
      </c>
      <c r="G22" s="34">
        <v>19</v>
      </c>
      <c r="H22" s="33">
        <f t="shared" si="2"/>
        <v>183.09100000000001</v>
      </c>
      <c r="I22" s="72"/>
      <c r="J22" s="88"/>
      <c r="K22" s="50">
        <f t="shared" si="3"/>
        <v>0</v>
      </c>
      <c r="L22" s="33">
        <f t="shared" si="4"/>
        <v>0</v>
      </c>
      <c r="M22" s="33">
        <f t="shared" si="5"/>
        <v>0</v>
      </c>
      <c r="N22" s="33">
        <f t="shared" si="6"/>
        <v>0</v>
      </c>
      <c r="O22" s="22"/>
      <c r="P22" s="75"/>
      <c r="Q22" s="23">
        <f t="shared" si="7"/>
        <v>0</v>
      </c>
      <c r="R22" s="23">
        <f t="shared" si="8"/>
        <v>0</v>
      </c>
      <c r="S22" s="23">
        <f t="shared" si="9"/>
        <v>0</v>
      </c>
    </row>
    <row r="23" spans="1:19" s="16" customFormat="1" ht="21.95" customHeight="1" outlineLevel="1" x14ac:dyDescent="0.2">
      <c r="A23" s="17">
        <v>2</v>
      </c>
      <c r="B23" s="18" t="s">
        <v>40</v>
      </c>
      <c r="C23" s="19" t="s">
        <v>38</v>
      </c>
      <c r="D23" s="19"/>
      <c r="E23" s="20">
        <f>E15</f>
        <v>439.35</v>
      </c>
      <c r="F23" s="20">
        <f>F24</f>
        <v>439.35</v>
      </c>
      <c r="G23" s="21"/>
      <c r="H23" s="20">
        <f>H24</f>
        <v>439.35</v>
      </c>
      <c r="I23" s="85"/>
      <c r="J23" s="85"/>
      <c r="K23" s="21">
        <f>N23/H23</f>
        <v>0</v>
      </c>
      <c r="L23" s="21">
        <f>L24+L25+L26</f>
        <v>0</v>
      </c>
      <c r="M23" s="21">
        <f>M24+M25+M26</f>
        <v>0</v>
      </c>
      <c r="N23" s="21">
        <f>N24+N25+N26</f>
        <v>0</v>
      </c>
      <c r="O23" s="22"/>
      <c r="P23" s="75"/>
      <c r="Q23" s="23">
        <f t="shared" si="7"/>
        <v>0</v>
      </c>
      <c r="R23" s="23">
        <f t="shared" si="8"/>
        <v>0</v>
      </c>
      <c r="S23" s="23">
        <f t="shared" si="9"/>
        <v>0</v>
      </c>
    </row>
    <row r="24" spans="1:19" s="23" customFormat="1" ht="11.1" customHeight="1" outlineLevel="1" x14ac:dyDescent="0.2">
      <c r="A24" s="24"/>
      <c r="B24" s="25" t="s">
        <v>16</v>
      </c>
      <c r="C24" s="26" t="s">
        <v>38</v>
      </c>
      <c r="D24" s="26"/>
      <c r="E24" s="53">
        <f>E16</f>
        <v>439.35</v>
      </c>
      <c r="F24" s="27">
        <f>E24</f>
        <v>439.35</v>
      </c>
      <c r="G24" s="27">
        <v>1</v>
      </c>
      <c r="H24" s="28">
        <f>ROUND(F24*G24,3)</f>
        <v>439.35</v>
      </c>
      <c r="I24" s="89"/>
      <c r="J24" s="87"/>
      <c r="K24" s="51">
        <f>J24+I24</f>
        <v>0</v>
      </c>
      <c r="L24" s="28">
        <f>F24*I24</f>
        <v>0</v>
      </c>
      <c r="M24" s="28">
        <f>H24*J24</f>
        <v>0</v>
      </c>
      <c r="N24" s="28">
        <f>M24+L24</f>
        <v>0</v>
      </c>
      <c r="O24" s="22"/>
      <c r="P24" s="75"/>
      <c r="Q24" s="23">
        <f t="shared" si="7"/>
        <v>0</v>
      </c>
      <c r="R24" s="23">
        <f t="shared" si="8"/>
        <v>0</v>
      </c>
      <c r="S24" s="23">
        <f t="shared" si="9"/>
        <v>0</v>
      </c>
    </row>
    <row r="25" spans="1:19" s="1" customFormat="1" ht="34.5" customHeight="1" outlineLevel="1" x14ac:dyDescent="0.2">
      <c r="A25" s="29"/>
      <c r="B25" s="30" t="s">
        <v>62</v>
      </c>
      <c r="C25" s="31" t="s">
        <v>41</v>
      </c>
      <c r="D25" s="31"/>
      <c r="E25" s="54">
        <v>40</v>
      </c>
      <c r="F25" s="32">
        <f>E25</f>
        <v>40</v>
      </c>
      <c r="G25" s="36">
        <v>1</v>
      </c>
      <c r="H25" s="33">
        <f>ROUND(F25*G25,3)</f>
        <v>40</v>
      </c>
      <c r="I25" s="72"/>
      <c r="J25" s="72"/>
      <c r="K25" s="33">
        <f>J25+I25</f>
        <v>0</v>
      </c>
      <c r="L25" s="33">
        <f>F25*I25</f>
        <v>0</v>
      </c>
      <c r="M25" s="33">
        <f>H25*J25</f>
        <v>0</v>
      </c>
      <c r="N25" s="33">
        <f>M25+L25</f>
        <v>0</v>
      </c>
      <c r="O25" s="35" t="s">
        <v>64</v>
      </c>
      <c r="P25" s="75"/>
      <c r="Q25" s="23">
        <f t="shared" si="7"/>
        <v>0</v>
      </c>
      <c r="R25" s="23">
        <f t="shared" si="8"/>
        <v>0</v>
      </c>
      <c r="S25" s="23">
        <f t="shared" si="9"/>
        <v>0</v>
      </c>
    </row>
    <row r="26" spans="1:19" s="1" customFormat="1" ht="36.75" customHeight="1" outlineLevel="1" x14ac:dyDescent="0.2">
      <c r="A26" s="29"/>
      <c r="B26" s="30" t="s">
        <v>63</v>
      </c>
      <c r="C26" s="31" t="s">
        <v>41</v>
      </c>
      <c r="D26" s="31"/>
      <c r="E26" s="54">
        <v>25</v>
      </c>
      <c r="F26" s="32">
        <f>E26</f>
        <v>25</v>
      </c>
      <c r="G26" s="33">
        <f>1</f>
        <v>1</v>
      </c>
      <c r="H26" s="33">
        <f>ROUND(F26*G26,3)</f>
        <v>25</v>
      </c>
      <c r="I26" s="72"/>
      <c r="J26" s="88"/>
      <c r="K26" s="50">
        <f>J26+I26</f>
        <v>0</v>
      </c>
      <c r="L26" s="33">
        <f>F26*I26</f>
        <v>0</v>
      </c>
      <c r="M26" s="33">
        <f>H26*J26</f>
        <v>0</v>
      </c>
      <c r="N26" s="33">
        <f>M26+L26</f>
        <v>0</v>
      </c>
      <c r="O26" s="35" t="s">
        <v>65</v>
      </c>
      <c r="P26" s="75"/>
      <c r="Q26" s="23">
        <f t="shared" si="7"/>
        <v>0</v>
      </c>
      <c r="R26" s="23">
        <f t="shared" si="8"/>
        <v>0</v>
      </c>
      <c r="S26" s="23">
        <f t="shared" si="9"/>
        <v>0</v>
      </c>
    </row>
    <row r="27" spans="1:19" s="16" customFormat="1" ht="21.95" customHeight="1" outlineLevel="1" x14ac:dyDescent="0.2">
      <c r="A27" s="17">
        <v>3</v>
      </c>
      <c r="B27" s="18" t="s">
        <v>42</v>
      </c>
      <c r="C27" s="19" t="s">
        <v>38</v>
      </c>
      <c r="D27" s="19"/>
      <c r="E27" s="20">
        <f>E28</f>
        <v>439.35</v>
      </c>
      <c r="F27" s="20">
        <f>F28</f>
        <v>439.35</v>
      </c>
      <c r="G27" s="21"/>
      <c r="H27" s="20">
        <f>H28</f>
        <v>439.35</v>
      </c>
      <c r="I27" s="85"/>
      <c r="J27" s="85"/>
      <c r="K27" s="21">
        <f>N27/H27</f>
        <v>0</v>
      </c>
      <c r="L27" s="21">
        <f>L28+L29+L30</f>
        <v>0</v>
      </c>
      <c r="M27" s="21">
        <f>M28+M29+M30</f>
        <v>0</v>
      </c>
      <c r="N27" s="21">
        <f>N28+N29+N30</f>
        <v>0</v>
      </c>
      <c r="O27" s="22"/>
      <c r="P27" s="75"/>
      <c r="Q27" s="23">
        <f t="shared" si="7"/>
        <v>0</v>
      </c>
      <c r="R27" s="23">
        <f t="shared" si="8"/>
        <v>0</v>
      </c>
      <c r="S27" s="23">
        <f t="shared" si="9"/>
        <v>0</v>
      </c>
    </row>
    <row r="28" spans="1:19" s="23" customFormat="1" ht="11.1" customHeight="1" outlineLevel="1" x14ac:dyDescent="0.2">
      <c r="A28" s="24"/>
      <c r="B28" s="25" t="s">
        <v>16</v>
      </c>
      <c r="C28" s="26" t="s">
        <v>38</v>
      </c>
      <c r="D28" s="26"/>
      <c r="E28" s="53">
        <f>E16</f>
        <v>439.35</v>
      </c>
      <c r="F28" s="27">
        <f>E28</f>
        <v>439.35</v>
      </c>
      <c r="G28" s="27">
        <v>1</v>
      </c>
      <c r="H28" s="28">
        <f>ROUND(F28*G28,3)</f>
        <v>439.35</v>
      </c>
      <c r="I28" s="89"/>
      <c r="J28" s="87"/>
      <c r="K28" s="51">
        <f>J28+I28</f>
        <v>0</v>
      </c>
      <c r="L28" s="28">
        <f>F28*I28</f>
        <v>0</v>
      </c>
      <c r="M28" s="28">
        <f>H28*J28</f>
        <v>0</v>
      </c>
      <c r="N28" s="28">
        <f>M28+L28</f>
        <v>0</v>
      </c>
      <c r="O28" s="22"/>
      <c r="P28" s="75"/>
      <c r="Q28" s="23">
        <f t="shared" si="7"/>
        <v>0</v>
      </c>
      <c r="R28" s="23">
        <f t="shared" si="8"/>
        <v>0</v>
      </c>
      <c r="S28" s="23">
        <f t="shared" si="9"/>
        <v>0</v>
      </c>
    </row>
    <row r="29" spans="1:19" s="1" customFormat="1" ht="11.1" customHeight="1" outlineLevel="1" x14ac:dyDescent="0.2">
      <c r="A29" s="29"/>
      <c r="B29" s="30" t="s">
        <v>44</v>
      </c>
      <c r="C29" s="31" t="s">
        <v>45</v>
      </c>
      <c r="D29" s="31"/>
      <c r="E29" s="54">
        <f>E27</f>
        <v>439.35</v>
      </c>
      <c r="F29" s="32">
        <f>E29</f>
        <v>439.35</v>
      </c>
      <c r="G29" s="37">
        <v>0.1</v>
      </c>
      <c r="H29" s="33">
        <f>ROUND(F29*G29,3)</f>
        <v>43.935000000000002</v>
      </c>
      <c r="I29" s="72"/>
      <c r="J29" s="90"/>
      <c r="K29" s="34">
        <f>J29+I29</f>
        <v>0</v>
      </c>
      <c r="L29" s="33">
        <f>F29*I29</f>
        <v>0</v>
      </c>
      <c r="M29" s="33">
        <f>H29*J29</f>
        <v>0</v>
      </c>
      <c r="N29" s="33">
        <f>M29+L29</f>
        <v>0</v>
      </c>
      <c r="O29" s="22"/>
      <c r="P29" s="75"/>
      <c r="Q29" s="23">
        <f t="shared" si="7"/>
        <v>0</v>
      </c>
      <c r="R29" s="23">
        <f t="shared" si="8"/>
        <v>0</v>
      </c>
      <c r="S29" s="23">
        <f t="shared" si="9"/>
        <v>0</v>
      </c>
    </row>
    <row r="30" spans="1:19" s="1" customFormat="1" ht="11.1" customHeight="1" outlineLevel="1" x14ac:dyDescent="0.2">
      <c r="A30" s="29"/>
      <c r="B30" s="30" t="s">
        <v>46</v>
      </c>
      <c r="C30" s="31" t="s">
        <v>45</v>
      </c>
      <c r="D30" s="31"/>
      <c r="E30" s="54">
        <f>E29</f>
        <v>439.35</v>
      </c>
      <c r="F30" s="32">
        <f>E30</f>
        <v>439.35</v>
      </c>
      <c r="G30" s="34">
        <v>0.28000000000000003</v>
      </c>
      <c r="H30" s="33">
        <f>ROUND(F30*G30,3)</f>
        <v>123.018</v>
      </c>
      <c r="I30" s="72"/>
      <c r="J30" s="90"/>
      <c r="K30" s="34">
        <f>J30+I30</f>
        <v>0</v>
      </c>
      <c r="L30" s="33">
        <f>F30*I30</f>
        <v>0</v>
      </c>
      <c r="M30" s="33">
        <f>H30*J30</f>
        <v>0</v>
      </c>
      <c r="N30" s="33">
        <f>M30+L30</f>
        <v>0</v>
      </c>
      <c r="O30" s="35"/>
      <c r="P30" s="75"/>
      <c r="Q30" s="23">
        <f t="shared" si="7"/>
        <v>0</v>
      </c>
      <c r="R30" s="23">
        <f t="shared" si="8"/>
        <v>0</v>
      </c>
      <c r="S30" s="23">
        <f t="shared" si="9"/>
        <v>0</v>
      </c>
    </row>
    <row r="31" spans="1:19" s="4" customFormat="1" ht="24.95" customHeight="1" outlineLevel="1" x14ac:dyDescent="0.2">
      <c r="A31" s="11"/>
      <c r="B31" s="12" t="s">
        <v>56</v>
      </c>
      <c r="C31" s="13"/>
      <c r="D31" s="13"/>
      <c r="E31" s="12"/>
      <c r="F31" s="12"/>
      <c r="G31" s="12"/>
      <c r="H31" s="12"/>
      <c r="I31" s="91"/>
      <c r="J31" s="91"/>
      <c r="K31" s="12"/>
      <c r="L31" s="14">
        <f>L32+L38+L41</f>
        <v>0</v>
      </c>
      <c r="M31" s="14">
        <f t="shared" ref="M31" si="11">M32+M38+M41</f>
        <v>0</v>
      </c>
      <c r="N31" s="14">
        <f>N32+N38+N41</f>
        <v>0</v>
      </c>
      <c r="O31" s="15"/>
      <c r="P31" s="74"/>
      <c r="Q31" s="23">
        <f t="shared" si="7"/>
        <v>0</v>
      </c>
      <c r="R31" s="23">
        <f t="shared" si="8"/>
        <v>0</v>
      </c>
      <c r="S31" s="23">
        <f t="shared" si="9"/>
        <v>0</v>
      </c>
    </row>
    <row r="32" spans="1:19" s="16" customFormat="1" ht="21.95" customHeight="1" outlineLevel="1" x14ac:dyDescent="0.2">
      <c r="A32" s="17">
        <v>4</v>
      </c>
      <c r="B32" s="18" t="s">
        <v>66</v>
      </c>
      <c r="C32" s="19" t="s">
        <v>38</v>
      </c>
      <c r="D32" s="19"/>
      <c r="E32" s="20">
        <f>E33</f>
        <v>558.9</v>
      </c>
      <c r="F32" s="20">
        <f>F33</f>
        <v>558.9</v>
      </c>
      <c r="G32" s="21"/>
      <c r="H32" s="20">
        <f>H33</f>
        <v>558.9</v>
      </c>
      <c r="I32" s="85"/>
      <c r="J32" s="85"/>
      <c r="K32" s="21">
        <f>N32/H32</f>
        <v>0</v>
      </c>
      <c r="L32" s="21">
        <f>L33+L34+L35+L36+L37</f>
        <v>0</v>
      </c>
      <c r="M32" s="21">
        <f t="shared" ref="M32:N32" si="12">M33+M34+M35+M36+M37</f>
        <v>0</v>
      </c>
      <c r="N32" s="21">
        <f t="shared" si="12"/>
        <v>0</v>
      </c>
      <c r="O32" s="22"/>
      <c r="P32" s="75"/>
      <c r="Q32" s="23">
        <f t="shared" si="7"/>
        <v>0</v>
      </c>
      <c r="R32" s="23">
        <f t="shared" si="8"/>
        <v>0</v>
      </c>
      <c r="S32" s="23">
        <f t="shared" si="9"/>
        <v>0</v>
      </c>
    </row>
    <row r="33" spans="1:19" s="23" customFormat="1" ht="11.1" customHeight="1" outlineLevel="1" x14ac:dyDescent="0.2">
      <c r="A33" s="24"/>
      <c r="B33" s="25" t="s">
        <v>16</v>
      </c>
      <c r="C33" s="26" t="s">
        <v>38</v>
      </c>
      <c r="D33" s="26"/>
      <c r="E33" s="53">
        <v>558.9</v>
      </c>
      <c r="F33" s="27">
        <f>E33</f>
        <v>558.9</v>
      </c>
      <c r="G33" s="27">
        <v>1</v>
      </c>
      <c r="H33" s="28">
        <f>ROUND(F33*G33,3)</f>
        <v>558.9</v>
      </c>
      <c r="I33" s="86"/>
      <c r="J33" s="87"/>
      <c r="K33" s="49">
        <f>J33+I33</f>
        <v>0</v>
      </c>
      <c r="L33" s="28">
        <f>F33*I33</f>
        <v>0</v>
      </c>
      <c r="M33" s="28">
        <f>H33*J33</f>
        <v>0</v>
      </c>
      <c r="N33" s="28">
        <f>M33+L33</f>
        <v>0</v>
      </c>
      <c r="O33" s="22"/>
      <c r="P33" s="75"/>
      <c r="Q33" s="23">
        <f t="shared" si="7"/>
        <v>0</v>
      </c>
      <c r="R33" s="23">
        <f t="shared" si="8"/>
        <v>0</v>
      </c>
      <c r="S33" s="23">
        <f t="shared" si="9"/>
        <v>0</v>
      </c>
    </row>
    <row r="34" spans="1:19" s="1" customFormat="1" ht="11.1" customHeight="1" outlineLevel="1" x14ac:dyDescent="0.2">
      <c r="A34" s="29"/>
      <c r="B34" s="52" t="s">
        <v>57</v>
      </c>
      <c r="C34" s="31" t="s">
        <v>39</v>
      </c>
      <c r="D34" s="31"/>
      <c r="E34" s="54">
        <v>1.6551030000000002</v>
      </c>
      <c r="F34" s="32">
        <f>E34</f>
        <v>1.6551030000000002</v>
      </c>
      <c r="G34" s="34">
        <v>1.03</v>
      </c>
      <c r="H34" s="33">
        <f>ROUND(F34*G34,3)</f>
        <v>1.7050000000000001</v>
      </c>
      <c r="I34" s="72"/>
      <c r="J34" s="88"/>
      <c r="K34" s="50">
        <f>J34+I34</f>
        <v>0</v>
      </c>
      <c r="L34" s="33">
        <f>F34*I34</f>
        <v>0</v>
      </c>
      <c r="M34" s="33">
        <f>H34*J34</f>
        <v>0</v>
      </c>
      <c r="N34" s="33">
        <f>M34+L34</f>
        <v>0</v>
      </c>
      <c r="O34" s="22"/>
      <c r="P34" s="75"/>
      <c r="Q34" s="23">
        <f t="shared" si="7"/>
        <v>0</v>
      </c>
      <c r="R34" s="23">
        <f t="shared" si="8"/>
        <v>0</v>
      </c>
      <c r="S34" s="23">
        <f t="shared" si="9"/>
        <v>0</v>
      </c>
    </row>
    <row r="35" spans="1:19" s="1" customFormat="1" ht="11.1" customHeight="1" outlineLevel="1" x14ac:dyDescent="0.2">
      <c r="A35" s="29"/>
      <c r="B35" s="52" t="s">
        <v>58</v>
      </c>
      <c r="C35" s="31" t="s">
        <v>39</v>
      </c>
      <c r="D35" s="31"/>
      <c r="E35" s="54">
        <v>7.5927610000000003</v>
      </c>
      <c r="F35" s="32">
        <f t="shared" ref="F35:F37" si="13">E35</f>
        <v>7.5927610000000003</v>
      </c>
      <c r="G35" s="34">
        <v>1.03</v>
      </c>
      <c r="H35" s="33">
        <f>ROUND(F35*G35,3)</f>
        <v>7.8209999999999997</v>
      </c>
      <c r="I35" s="72"/>
      <c r="J35" s="88"/>
      <c r="K35" s="50">
        <f>J35+I35</f>
        <v>0</v>
      </c>
      <c r="L35" s="33">
        <f>F35*I35</f>
        <v>0</v>
      </c>
      <c r="M35" s="33">
        <f>H35*J35</f>
        <v>0</v>
      </c>
      <c r="N35" s="33">
        <f>M35+L35</f>
        <v>0</v>
      </c>
      <c r="O35" s="22"/>
      <c r="P35" s="75"/>
      <c r="Q35" s="23">
        <f t="shared" si="7"/>
        <v>0</v>
      </c>
      <c r="R35" s="23">
        <f t="shared" si="8"/>
        <v>0</v>
      </c>
      <c r="S35" s="23">
        <f t="shared" si="9"/>
        <v>0</v>
      </c>
    </row>
    <row r="36" spans="1:19" s="1" customFormat="1" ht="11.1" customHeight="1" outlineLevel="1" x14ac:dyDescent="0.2">
      <c r="A36" s="29"/>
      <c r="B36" s="52" t="s">
        <v>69</v>
      </c>
      <c r="C36" s="31" t="s">
        <v>39</v>
      </c>
      <c r="D36" s="31"/>
      <c r="E36" s="54">
        <v>0.29831999999999997</v>
      </c>
      <c r="F36" s="32">
        <f t="shared" si="13"/>
        <v>0.29831999999999997</v>
      </c>
      <c r="G36" s="34">
        <v>1.03</v>
      </c>
      <c r="H36" s="33">
        <f>ROUND(F36*G36,3)</f>
        <v>0.307</v>
      </c>
      <c r="I36" s="72"/>
      <c r="J36" s="88"/>
      <c r="K36" s="50">
        <f>J36+I36</f>
        <v>0</v>
      </c>
      <c r="L36" s="33">
        <f>F36*I36</f>
        <v>0</v>
      </c>
      <c r="M36" s="33">
        <f>H36*J36</f>
        <v>0</v>
      </c>
      <c r="N36" s="33">
        <f>M36+L36</f>
        <v>0</v>
      </c>
      <c r="O36" s="22"/>
      <c r="P36" s="75"/>
      <c r="Q36" s="23">
        <f t="shared" si="7"/>
        <v>0</v>
      </c>
      <c r="R36" s="23">
        <f t="shared" si="8"/>
        <v>0</v>
      </c>
      <c r="S36" s="23">
        <f t="shared" si="9"/>
        <v>0</v>
      </c>
    </row>
    <row r="37" spans="1:19" s="1" customFormat="1" ht="11.1" customHeight="1" outlineLevel="1" x14ac:dyDescent="0.2">
      <c r="A37" s="29"/>
      <c r="B37" s="57" t="s">
        <v>137</v>
      </c>
      <c r="C37" s="31" t="s">
        <v>45</v>
      </c>
      <c r="D37" s="31"/>
      <c r="E37" s="54">
        <f>SUM(E34:E36)</f>
        <v>9.5461840000000002</v>
      </c>
      <c r="F37" s="32">
        <f t="shared" si="13"/>
        <v>9.5461840000000002</v>
      </c>
      <c r="G37" s="34">
        <v>19</v>
      </c>
      <c r="H37" s="33">
        <f>ROUND(F37*G37,3)</f>
        <v>181.37700000000001</v>
      </c>
      <c r="I37" s="72"/>
      <c r="J37" s="88"/>
      <c r="K37" s="50">
        <f>J37+I37</f>
        <v>0</v>
      </c>
      <c r="L37" s="33">
        <f>F37*I37</f>
        <v>0</v>
      </c>
      <c r="M37" s="33">
        <f>H37*J37</f>
        <v>0</v>
      </c>
      <c r="N37" s="33">
        <f>M37+L37</f>
        <v>0</v>
      </c>
      <c r="O37" s="22"/>
      <c r="P37" s="75"/>
      <c r="Q37" s="23">
        <f t="shared" si="7"/>
        <v>0</v>
      </c>
      <c r="R37" s="23">
        <f t="shared" si="8"/>
        <v>0</v>
      </c>
      <c r="S37" s="23">
        <f t="shared" si="9"/>
        <v>0</v>
      </c>
    </row>
    <row r="38" spans="1:19" s="16" customFormat="1" ht="21.95" customHeight="1" outlineLevel="1" x14ac:dyDescent="0.2">
      <c r="A38" s="17">
        <v>5</v>
      </c>
      <c r="B38" s="18" t="s">
        <v>67</v>
      </c>
      <c r="C38" s="19" t="s">
        <v>38</v>
      </c>
      <c r="D38" s="19"/>
      <c r="E38" s="20">
        <f>E32</f>
        <v>558.9</v>
      </c>
      <c r="F38" s="20">
        <f>F39</f>
        <v>558.9</v>
      </c>
      <c r="G38" s="21"/>
      <c r="H38" s="20">
        <f>H39</f>
        <v>558.9</v>
      </c>
      <c r="I38" s="85"/>
      <c r="J38" s="85"/>
      <c r="K38" s="21">
        <f>N38/H38</f>
        <v>0</v>
      </c>
      <c r="L38" s="21">
        <f>L39+L40</f>
        <v>0</v>
      </c>
      <c r="M38" s="21">
        <f>M39+M40</f>
        <v>0</v>
      </c>
      <c r="N38" s="21">
        <f>N39+N40</f>
        <v>0</v>
      </c>
      <c r="O38" s="22"/>
      <c r="P38" s="75"/>
      <c r="Q38" s="23">
        <f t="shared" si="7"/>
        <v>0</v>
      </c>
      <c r="R38" s="23">
        <f t="shared" si="8"/>
        <v>0</v>
      </c>
      <c r="S38" s="23">
        <f t="shared" si="9"/>
        <v>0</v>
      </c>
    </row>
    <row r="39" spans="1:19" s="23" customFormat="1" ht="11.1" customHeight="1" outlineLevel="1" x14ac:dyDescent="0.2">
      <c r="A39" s="24"/>
      <c r="B39" s="25" t="s">
        <v>16</v>
      </c>
      <c r="C39" s="26" t="s">
        <v>38</v>
      </c>
      <c r="D39" s="26"/>
      <c r="E39" s="53">
        <f>E33</f>
        <v>558.9</v>
      </c>
      <c r="F39" s="27">
        <f>E39</f>
        <v>558.9</v>
      </c>
      <c r="G39" s="27">
        <v>1</v>
      </c>
      <c r="H39" s="28">
        <f>ROUND(F39*G39,3)</f>
        <v>558.9</v>
      </c>
      <c r="I39" s="89"/>
      <c r="J39" s="87"/>
      <c r="K39" s="51">
        <f>J39+I39</f>
        <v>0</v>
      </c>
      <c r="L39" s="28">
        <f>F39*I39</f>
        <v>0</v>
      </c>
      <c r="M39" s="28">
        <f>H39*J39</f>
        <v>0</v>
      </c>
      <c r="N39" s="28">
        <f>M39+L39</f>
        <v>0</v>
      </c>
      <c r="O39" s="22"/>
      <c r="P39" s="75"/>
      <c r="Q39" s="23">
        <f t="shared" si="7"/>
        <v>0</v>
      </c>
      <c r="R39" s="23">
        <f t="shared" si="8"/>
        <v>0</v>
      </c>
      <c r="S39" s="23">
        <f t="shared" si="9"/>
        <v>0</v>
      </c>
    </row>
    <row r="40" spans="1:19" s="1" customFormat="1" ht="11.25" customHeight="1" outlineLevel="1" x14ac:dyDescent="0.2">
      <c r="A40" s="29"/>
      <c r="B40" s="30" t="s">
        <v>154</v>
      </c>
      <c r="C40" s="31" t="s">
        <v>41</v>
      </c>
      <c r="D40" s="31"/>
      <c r="E40" s="54">
        <v>1121</v>
      </c>
      <c r="F40" s="32">
        <f>E40</f>
        <v>1121</v>
      </c>
      <c r="G40" s="36">
        <v>1</v>
      </c>
      <c r="H40" s="33">
        <f>ROUND(F40*G40,3)</f>
        <v>1121</v>
      </c>
      <c r="I40" s="72"/>
      <c r="J40" s="72"/>
      <c r="K40" s="33">
        <f>J40+I40</f>
        <v>0</v>
      </c>
      <c r="L40" s="33">
        <f>F40*I40</f>
        <v>0</v>
      </c>
      <c r="M40" s="33">
        <f>H40*J40</f>
        <v>0</v>
      </c>
      <c r="N40" s="33">
        <f>M40+L40</f>
        <v>0</v>
      </c>
      <c r="O40" s="22"/>
      <c r="P40" s="75"/>
      <c r="Q40" s="23">
        <f t="shared" si="7"/>
        <v>0</v>
      </c>
      <c r="R40" s="23">
        <f t="shared" si="8"/>
        <v>0</v>
      </c>
      <c r="S40" s="23">
        <f t="shared" si="9"/>
        <v>0</v>
      </c>
    </row>
    <row r="41" spans="1:19" s="16" customFormat="1" ht="21.95" customHeight="1" outlineLevel="1" x14ac:dyDescent="0.2">
      <c r="A41" s="17">
        <v>6</v>
      </c>
      <c r="B41" s="18" t="s">
        <v>68</v>
      </c>
      <c r="C41" s="19" t="s">
        <v>38</v>
      </c>
      <c r="D41" s="19"/>
      <c r="E41" s="20">
        <f>E42</f>
        <v>558.9</v>
      </c>
      <c r="F41" s="20">
        <f>F42</f>
        <v>558.9</v>
      </c>
      <c r="G41" s="21"/>
      <c r="H41" s="20">
        <f>H42</f>
        <v>558.9</v>
      </c>
      <c r="I41" s="85"/>
      <c r="J41" s="85"/>
      <c r="K41" s="21">
        <f>N41/H41</f>
        <v>0</v>
      </c>
      <c r="L41" s="21">
        <f>L42+L43+L44</f>
        <v>0</v>
      </c>
      <c r="M41" s="21">
        <f>M42+M43+M44</f>
        <v>0</v>
      </c>
      <c r="N41" s="21">
        <f>N42+N43+N44</f>
        <v>0</v>
      </c>
      <c r="O41" s="22"/>
      <c r="P41" s="75"/>
      <c r="Q41" s="23">
        <f t="shared" si="7"/>
        <v>0</v>
      </c>
      <c r="R41" s="23">
        <f t="shared" si="8"/>
        <v>0</v>
      </c>
      <c r="S41" s="23">
        <f t="shared" si="9"/>
        <v>0</v>
      </c>
    </row>
    <row r="42" spans="1:19" s="23" customFormat="1" ht="11.1" customHeight="1" outlineLevel="1" x14ac:dyDescent="0.2">
      <c r="A42" s="24"/>
      <c r="B42" s="25" t="s">
        <v>16</v>
      </c>
      <c r="C42" s="26" t="s">
        <v>38</v>
      </c>
      <c r="D42" s="26"/>
      <c r="E42" s="53">
        <f>E39</f>
        <v>558.9</v>
      </c>
      <c r="F42" s="27">
        <f>E42</f>
        <v>558.9</v>
      </c>
      <c r="G42" s="27">
        <v>1</v>
      </c>
      <c r="H42" s="28">
        <f>ROUND(F42*G42,3)</f>
        <v>558.9</v>
      </c>
      <c r="I42" s="89"/>
      <c r="J42" s="87"/>
      <c r="K42" s="51">
        <f>J42+I42</f>
        <v>0</v>
      </c>
      <c r="L42" s="28">
        <f>F42*I42</f>
        <v>0</v>
      </c>
      <c r="M42" s="28">
        <f>H42*J42</f>
        <v>0</v>
      </c>
      <c r="N42" s="28">
        <f>M42+L42</f>
        <v>0</v>
      </c>
      <c r="O42" s="22"/>
      <c r="P42" s="75"/>
      <c r="Q42" s="23">
        <f t="shared" si="7"/>
        <v>0</v>
      </c>
      <c r="R42" s="23">
        <f t="shared" si="8"/>
        <v>0</v>
      </c>
      <c r="S42" s="23">
        <f t="shared" si="9"/>
        <v>0</v>
      </c>
    </row>
    <row r="43" spans="1:19" s="1" customFormat="1" ht="11.1" customHeight="1" outlineLevel="1" x14ac:dyDescent="0.2">
      <c r="A43" s="29"/>
      <c r="B43" s="30" t="s">
        <v>44</v>
      </c>
      <c r="C43" s="31" t="s">
        <v>45</v>
      </c>
      <c r="D43" s="31"/>
      <c r="E43" s="54">
        <f>E41</f>
        <v>558.9</v>
      </c>
      <c r="F43" s="32">
        <f>E43</f>
        <v>558.9</v>
      </c>
      <c r="G43" s="37">
        <v>0.1</v>
      </c>
      <c r="H43" s="33">
        <f>ROUND(F43*G43,3)</f>
        <v>55.89</v>
      </c>
      <c r="I43" s="72"/>
      <c r="J43" s="90"/>
      <c r="K43" s="34">
        <f>J43+I43</f>
        <v>0</v>
      </c>
      <c r="L43" s="33">
        <f>F43*I43</f>
        <v>0</v>
      </c>
      <c r="M43" s="33">
        <f>H43*J43</f>
        <v>0</v>
      </c>
      <c r="N43" s="33">
        <f>M43+L43</f>
        <v>0</v>
      </c>
      <c r="O43" s="22"/>
      <c r="P43" s="75"/>
      <c r="Q43" s="23">
        <f t="shared" si="7"/>
        <v>0</v>
      </c>
      <c r="R43" s="23">
        <f t="shared" si="8"/>
        <v>0</v>
      </c>
      <c r="S43" s="23">
        <f t="shared" si="9"/>
        <v>0</v>
      </c>
    </row>
    <row r="44" spans="1:19" s="1" customFormat="1" ht="11.1" customHeight="1" outlineLevel="1" x14ac:dyDescent="0.2">
      <c r="A44" s="29"/>
      <c r="B44" s="30" t="s">
        <v>46</v>
      </c>
      <c r="C44" s="31" t="s">
        <v>45</v>
      </c>
      <c r="D44" s="31"/>
      <c r="E44" s="54">
        <f>E43</f>
        <v>558.9</v>
      </c>
      <c r="F44" s="32">
        <f>E44</f>
        <v>558.9</v>
      </c>
      <c r="G44" s="34">
        <v>0.28000000000000003</v>
      </c>
      <c r="H44" s="33">
        <f>ROUND(F44*G44,3)</f>
        <v>156.49199999999999</v>
      </c>
      <c r="I44" s="72"/>
      <c r="J44" s="90"/>
      <c r="K44" s="34">
        <f>J44+I44</f>
        <v>0</v>
      </c>
      <c r="L44" s="33">
        <f>F44*I44</f>
        <v>0</v>
      </c>
      <c r="M44" s="33">
        <f>H44*J44</f>
        <v>0</v>
      </c>
      <c r="N44" s="33">
        <f>M44+L44</f>
        <v>0</v>
      </c>
      <c r="O44" s="22"/>
      <c r="P44" s="75"/>
      <c r="Q44" s="23">
        <f t="shared" si="7"/>
        <v>0</v>
      </c>
      <c r="R44" s="23">
        <f t="shared" si="8"/>
        <v>0</v>
      </c>
      <c r="S44" s="23">
        <f t="shared" si="9"/>
        <v>0</v>
      </c>
    </row>
    <row r="45" spans="1:19" s="4" customFormat="1" ht="24.95" customHeight="1" outlineLevel="1" x14ac:dyDescent="0.2">
      <c r="A45" s="11"/>
      <c r="B45" s="12" t="s">
        <v>70</v>
      </c>
      <c r="C45" s="13"/>
      <c r="D45" s="13"/>
      <c r="E45" s="12"/>
      <c r="F45" s="12"/>
      <c r="G45" s="12"/>
      <c r="H45" s="12"/>
      <c r="I45" s="91"/>
      <c r="J45" s="91"/>
      <c r="K45" s="12"/>
      <c r="L45" s="14">
        <f>L46+L52+L55</f>
        <v>0</v>
      </c>
      <c r="M45" s="14">
        <f t="shared" ref="M45:N45" si="14">M46+M52+M55</f>
        <v>0</v>
      </c>
      <c r="N45" s="14">
        <f t="shared" si="14"/>
        <v>0</v>
      </c>
      <c r="O45" s="15"/>
      <c r="P45" s="74"/>
      <c r="Q45" s="23">
        <f t="shared" si="7"/>
        <v>0</v>
      </c>
      <c r="R45" s="23">
        <f t="shared" si="8"/>
        <v>0</v>
      </c>
      <c r="S45" s="23">
        <f t="shared" si="9"/>
        <v>0</v>
      </c>
    </row>
    <row r="46" spans="1:19" s="16" customFormat="1" ht="21.95" customHeight="1" outlineLevel="1" x14ac:dyDescent="0.2">
      <c r="A46" s="17">
        <v>7</v>
      </c>
      <c r="B46" s="18" t="s">
        <v>71</v>
      </c>
      <c r="C46" s="19" t="s">
        <v>38</v>
      </c>
      <c r="D46" s="19"/>
      <c r="E46" s="20">
        <f>E47</f>
        <v>138.631</v>
      </c>
      <c r="F46" s="20">
        <f>F47</f>
        <v>138.631</v>
      </c>
      <c r="G46" s="21"/>
      <c r="H46" s="20">
        <f>H47</f>
        <v>138.631</v>
      </c>
      <c r="I46" s="85"/>
      <c r="J46" s="85"/>
      <c r="K46" s="21">
        <f>N46/H46</f>
        <v>0</v>
      </c>
      <c r="L46" s="21">
        <f>L47+L48+L49+L50+L51</f>
        <v>0</v>
      </c>
      <c r="M46" s="21">
        <f t="shared" ref="M46:N46" si="15">M47+M48+M49+M50+M51</f>
        <v>0</v>
      </c>
      <c r="N46" s="21">
        <f t="shared" si="15"/>
        <v>0</v>
      </c>
      <c r="O46" s="22"/>
      <c r="P46" s="75"/>
      <c r="Q46" s="23">
        <f t="shared" si="7"/>
        <v>0</v>
      </c>
      <c r="R46" s="23">
        <f t="shared" si="8"/>
        <v>0</v>
      </c>
      <c r="S46" s="23">
        <f t="shared" si="9"/>
        <v>0</v>
      </c>
    </row>
    <row r="47" spans="1:19" s="23" customFormat="1" ht="11.1" customHeight="1" outlineLevel="1" x14ac:dyDescent="0.2">
      <c r="A47" s="24"/>
      <c r="B47" s="25" t="s">
        <v>16</v>
      </c>
      <c r="C47" s="26" t="s">
        <v>38</v>
      </c>
      <c r="D47" s="26"/>
      <c r="E47" s="53">
        <v>138.631</v>
      </c>
      <c r="F47" s="27">
        <f>E47</f>
        <v>138.631</v>
      </c>
      <c r="G47" s="27">
        <v>1</v>
      </c>
      <c r="H47" s="28">
        <f>ROUND(F47*G47,3)</f>
        <v>138.631</v>
      </c>
      <c r="I47" s="86"/>
      <c r="J47" s="87"/>
      <c r="K47" s="49">
        <f>J47+I47</f>
        <v>0</v>
      </c>
      <c r="L47" s="28">
        <f>F47*I47</f>
        <v>0</v>
      </c>
      <c r="M47" s="28">
        <f>H47*J47</f>
        <v>0</v>
      </c>
      <c r="N47" s="28">
        <f>M47+L47</f>
        <v>0</v>
      </c>
      <c r="O47" s="22"/>
      <c r="P47" s="75"/>
      <c r="Q47" s="23">
        <f t="shared" si="7"/>
        <v>0</v>
      </c>
      <c r="R47" s="23">
        <f t="shared" si="8"/>
        <v>0</v>
      </c>
      <c r="S47" s="23">
        <f t="shared" si="9"/>
        <v>0</v>
      </c>
    </row>
    <row r="48" spans="1:19" s="1" customFormat="1" ht="11.1" customHeight="1" outlineLevel="1" x14ac:dyDescent="0.2">
      <c r="A48" s="29"/>
      <c r="B48" s="52" t="s">
        <v>57</v>
      </c>
      <c r="C48" s="31" t="s">
        <v>39</v>
      </c>
      <c r="D48" s="31"/>
      <c r="E48" s="54">
        <v>1.52014E-2</v>
      </c>
      <c r="F48" s="32">
        <f>E48</f>
        <v>1.52014E-2</v>
      </c>
      <c r="G48" s="34">
        <v>1.03</v>
      </c>
      <c r="H48" s="33">
        <f>ROUND(F48*G48,3)</f>
        <v>1.6E-2</v>
      </c>
      <c r="I48" s="72"/>
      <c r="J48" s="88"/>
      <c r="K48" s="50">
        <f>J48+I48</f>
        <v>0</v>
      </c>
      <c r="L48" s="33">
        <f>F48*I48</f>
        <v>0</v>
      </c>
      <c r="M48" s="33">
        <f>H48*J48</f>
        <v>0</v>
      </c>
      <c r="N48" s="33">
        <f>M48+L48</f>
        <v>0</v>
      </c>
      <c r="O48" s="22"/>
      <c r="P48" s="75"/>
      <c r="Q48" s="23">
        <f t="shared" si="7"/>
        <v>0</v>
      </c>
      <c r="R48" s="23">
        <f t="shared" si="8"/>
        <v>0</v>
      </c>
      <c r="S48" s="23">
        <f t="shared" si="9"/>
        <v>0</v>
      </c>
    </row>
    <row r="49" spans="1:19" s="1" customFormat="1" ht="11.1" customHeight="1" outlineLevel="1" x14ac:dyDescent="0.2">
      <c r="A49" s="29"/>
      <c r="B49" s="52" t="s">
        <v>58</v>
      </c>
      <c r="C49" s="31" t="s">
        <v>39</v>
      </c>
      <c r="D49" s="31"/>
      <c r="E49" s="54">
        <v>6.9454000000000002E-2</v>
      </c>
      <c r="F49" s="32">
        <f t="shared" ref="F49:F51" si="16">E49</f>
        <v>6.9454000000000002E-2</v>
      </c>
      <c r="G49" s="34">
        <v>1.03</v>
      </c>
      <c r="H49" s="33">
        <f>ROUND(F49*G49,3)</f>
        <v>7.1999999999999995E-2</v>
      </c>
      <c r="I49" s="72"/>
      <c r="J49" s="88"/>
      <c r="K49" s="50">
        <f>J49+I49</f>
        <v>0</v>
      </c>
      <c r="L49" s="33">
        <f>F49*I49</f>
        <v>0</v>
      </c>
      <c r="M49" s="33">
        <f>H49*J49</f>
        <v>0</v>
      </c>
      <c r="N49" s="33">
        <f>M49+L49</f>
        <v>0</v>
      </c>
      <c r="O49" s="22"/>
      <c r="P49" s="75"/>
      <c r="Q49" s="23">
        <f t="shared" si="7"/>
        <v>0</v>
      </c>
      <c r="R49" s="23">
        <f t="shared" si="8"/>
        <v>0</v>
      </c>
      <c r="S49" s="23">
        <f t="shared" si="9"/>
        <v>0</v>
      </c>
    </row>
    <row r="50" spans="1:19" s="1" customFormat="1" ht="11.1" customHeight="1" outlineLevel="1" x14ac:dyDescent="0.2">
      <c r="A50" s="29"/>
      <c r="B50" s="52" t="s">
        <v>69</v>
      </c>
      <c r="C50" s="31" t="s">
        <v>39</v>
      </c>
      <c r="D50" s="31"/>
      <c r="E50" s="54">
        <v>4.928000000000001E-3</v>
      </c>
      <c r="F50" s="32">
        <f t="shared" si="16"/>
        <v>4.928000000000001E-3</v>
      </c>
      <c r="G50" s="34">
        <v>1.03</v>
      </c>
      <c r="H50" s="33">
        <f>ROUND(F50*G50,3)</f>
        <v>5.0000000000000001E-3</v>
      </c>
      <c r="I50" s="72"/>
      <c r="J50" s="88"/>
      <c r="K50" s="50">
        <f>J50+I50</f>
        <v>0</v>
      </c>
      <c r="L50" s="33">
        <f>F50*I50</f>
        <v>0</v>
      </c>
      <c r="M50" s="33">
        <f>H50*J50</f>
        <v>0</v>
      </c>
      <c r="N50" s="33">
        <f>M50+L50</f>
        <v>0</v>
      </c>
      <c r="O50" s="22"/>
      <c r="P50" s="75"/>
      <c r="Q50" s="23">
        <f t="shared" si="7"/>
        <v>0</v>
      </c>
      <c r="R50" s="23">
        <f t="shared" si="8"/>
        <v>0</v>
      </c>
      <c r="S50" s="23">
        <f t="shared" si="9"/>
        <v>0</v>
      </c>
    </row>
    <row r="51" spans="1:19" s="1" customFormat="1" ht="11.1" customHeight="1" outlineLevel="1" x14ac:dyDescent="0.2">
      <c r="A51" s="29"/>
      <c r="B51" s="57" t="s">
        <v>137</v>
      </c>
      <c r="C51" s="31" t="s">
        <v>45</v>
      </c>
      <c r="D51" s="31"/>
      <c r="E51" s="54">
        <f>SUM(E48:E50)</f>
        <v>8.9583400000000007E-2</v>
      </c>
      <c r="F51" s="32">
        <f t="shared" si="16"/>
        <v>8.9583400000000007E-2</v>
      </c>
      <c r="G51" s="34">
        <v>19</v>
      </c>
      <c r="H51" s="33">
        <f>ROUND(F51*G51,3)</f>
        <v>1.702</v>
      </c>
      <c r="I51" s="72"/>
      <c r="J51" s="88"/>
      <c r="K51" s="50">
        <f>J51+I51</f>
        <v>0</v>
      </c>
      <c r="L51" s="33">
        <f>F51*I51</f>
        <v>0</v>
      </c>
      <c r="M51" s="33">
        <f>H51*J51</f>
        <v>0</v>
      </c>
      <c r="N51" s="33">
        <f>M51+L51</f>
        <v>0</v>
      </c>
      <c r="O51" s="22"/>
      <c r="P51" s="75"/>
      <c r="Q51" s="23">
        <f t="shared" si="7"/>
        <v>0</v>
      </c>
      <c r="R51" s="23">
        <f t="shared" si="8"/>
        <v>0</v>
      </c>
      <c r="S51" s="23">
        <f t="shared" si="9"/>
        <v>0</v>
      </c>
    </row>
    <row r="52" spans="1:19" s="16" customFormat="1" ht="21.95" customHeight="1" outlineLevel="1" x14ac:dyDescent="0.2">
      <c r="A52" s="17">
        <v>8</v>
      </c>
      <c r="B52" s="18" t="s">
        <v>72</v>
      </c>
      <c r="C52" s="19" t="s">
        <v>38</v>
      </c>
      <c r="D52" s="19"/>
      <c r="E52" s="20">
        <f>E46</f>
        <v>138.631</v>
      </c>
      <c r="F52" s="20">
        <f>F53</f>
        <v>138.631</v>
      </c>
      <c r="G52" s="21"/>
      <c r="H52" s="20">
        <f>H53</f>
        <v>138.631</v>
      </c>
      <c r="I52" s="85"/>
      <c r="J52" s="85"/>
      <c r="K52" s="21">
        <f>N52/H52</f>
        <v>0</v>
      </c>
      <c r="L52" s="21">
        <f>L53+L54</f>
        <v>0</v>
      </c>
      <c r="M52" s="21">
        <f>M53+M54</f>
        <v>0</v>
      </c>
      <c r="N52" s="21">
        <f>N53+N54</f>
        <v>0</v>
      </c>
      <c r="O52" s="22"/>
      <c r="P52" s="75"/>
      <c r="Q52" s="23">
        <f t="shared" si="7"/>
        <v>0</v>
      </c>
      <c r="R52" s="23">
        <f t="shared" si="8"/>
        <v>0</v>
      </c>
      <c r="S52" s="23">
        <f t="shared" si="9"/>
        <v>0</v>
      </c>
    </row>
    <row r="53" spans="1:19" s="23" customFormat="1" ht="11.1" customHeight="1" outlineLevel="1" x14ac:dyDescent="0.2">
      <c r="A53" s="24"/>
      <c r="B53" s="25" t="s">
        <v>16</v>
      </c>
      <c r="C53" s="26" t="s">
        <v>38</v>
      </c>
      <c r="D53" s="26"/>
      <c r="E53" s="53">
        <f>E47</f>
        <v>138.631</v>
      </c>
      <c r="F53" s="27">
        <f>E53</f>
        <v>138.631</v>
      </c>
      <c r="G53" s="27">
        <v>1</v>
      </c>
      <c r="H53" s="28">
        <f>ROUND(F53*G53,3)</f>
        <v>138.631</v>
      </c>
      <c r="I53" s="89"/>
      <c r="J53" s="87"/>
      <c r="K53" s="51">
        <f>J53+I53</f>
        <v>0</v>
      </c>
      <c r="L53" s="28">
        <f>F53*I53</f>
        <v>0</v>
      </c>
      <c r="M53" s="28">
        <f>H53*J53</f>
        <v>0</v>
      </c>
      <c r="N53" s="28">
        <f>M53+L53</f>
        <v>0</v>
      </c>
      <c r="O53" s="22"/>
      <c r="P53" s="75"/>
      <c r="Q53" s="23">
        <f t="shared" si="7"/>
        <v>0</v>
      </c>
      <c r="R53" s="23">
        <f t="shared" si="8"/>
        <v>0</v>
      </c>
      <c r="S53" s="23">
        <f t="shared" si="9"/>
        <v>0</v>
      </c>
    </row>
    <row r="54" spans="1:19" s="1" customFormat="1" ht="10.5" customHeight="1" outlineLevel="1" x14ac:dyDescent="0.2">
      <c r="A54" s="29"/>
      <c r="B54" s="30" t="s">
        <v>155</v>
      </c>
      <c r="C54" s="31" t="s">
        <v>41</v>
      </c>
      <c r="D54" s="31"/>
      <c r="E54" s="54">
        <v>28</v>
      </c>
      <c r="F54" s="32">
        <f>E54</f>
        <v>28</v>
      </c>
      <c r="G54" s="36">
        <v>1</v>
      </c>
      <c r="H54" s="33">
        <f>ROUND(F54*G54,3)</f>
        <v>28</v>
      </c>
      <c r="I54" s="72"/>
      <c r="J54" s="72"/>
      <c r="K54" s="33">
        <f>J54+I54</f>
        <v>0</v>
      </c>
      <c r="L54" s="33">
        <f>F54*I54</f>
        <v>0</v>
      </c>
      <c r="M54" s="33">
        <f>H54*J54</f>
        <v>0</v>
      </c>
      <c r="N54" s="33">
        <f>M54+L54</f>
        <v>0</v>
      </c>
      <c r="O54" s="22"/>
      <c r="P54" s="75"/>
      <c r="Q54" s="23">
        <f t="shared" si="7"/>
        <v>0</v>
      </c>
      <c r="R54" s="23">
        <f t="shared" si="8"/>
        <v>0</v>
      </c>
      <c r="S54" s="23">
        <f t="shared" si="9"/>
        <v>0</v>
      </c>
    </row>
    <row r="55" spans="1:19" s="16" customFormat="1" ht="21.95" customHeight="1" outlineLevel="1" x14ac:dyDescent="0.2">
      <c r="A55" s="17">
        <v>9</v>
      </c>
      <c r="B55" s="18" t="s">
        <v>73</v>
      </c>
      <c r="C55" s="19" t="s">
        <v>38</v>
      </c>
      <c r="D55" s="19"/>
      <c r="E55" s="20">
        <f>E56</f>
        <v>138.631</v>
      </c>
      <c r="F55" s="20">
        <f>F56</f>
        <v>138.631</v>
      </c>
      <c r="G55" s="21"/>
      <c r="H55" s="20">
        <f>H56</f>
        <v>138.631</v>
      </c>
      <c r="I55" s="85"/>
      <c r="J55" s="85"/>
      <c r="K55" s="21">
        <f>N55/H55</f>
        <v>0</v>
      </c>
      <c r="L55" s="21">
        <f>L56+L57+L58</f>
        <v>0</v>
      </c>
      <c r="M55" s="21">
        <f>M56+M57+M58</f>
        <v>0</v>
      </c>
      <c r="N55" s="21">
        <f>N56+N57+N58</f>
        <v>0</v>
      </c>
      <c r="O55" s="22"/>
      <c r="P55" s="75"/>
      <c r="Q55" s="23">
        <f t="shared" si="7"/>
        <v>0</v>
      </c>
      <c r="R55" s="23">
        <f t="shared" si="8"/>
        <v>0</v>
      </c>
      <c r="S55" s="23">
        <f t="shared" si="9"/>
        <v>0</v>
      </c>
    </row>
    <row r="56" spans="1:19" s="23" customFormat="1" ht="11.1" customHeight="1" outlineLevel="1" x14ac:dyDescent="0.2">
      <c r="A56" s="24"/>
      <c r="B56" s="25" t="s">
        <v>16</v>
      </c>
      <c r="C56" s="26" t="s">
        <v>38</v>
      </c>
      <c r="D56" s="26"/>
      <c r="E56" s="53">
        <f>E47</f>
        <v>138.631</v>
      </c>
      <c r="F56" s="27">
        <f>E56</f>
        <v>138.631</v>
      </c>
      <c r="G56" s="27">
        <v>1</v>
      </c>
      <c r="H56" s="28">
        <f>ROUND(F56*G56,3)</f>
        <v>138.631</v>
      </c>
      <c r="I56" s="89"/>
      <c r="J56" s="87"/>
      <c r="K56" s="51">
        <f>J56+I56</f>
        <v>0</v>
      </c>
      <c r="L56" s="28">
        <f>F56*I56</f>
        <v>0</v>
      </c>
      <c r="M56" s="28">
        <f>H56*J56</f>
        <v>0</v>
      </c>
      <c r="N56" s="28">
        <f>M56+L56</f>
        <v>0</v>
      </c>
      <c r="O56" s="22"/>
      <c r="P56" s="75"/>
      <c r="Q56" s="23">
        <f t="shared" si="7"/>
        <v>0</v>
      </c>
      <c r="R56" s="23">
        <f t="shared" si="8"/>
        <v>0</v>
      </c>
      <c r="S56" s="23">
        <f t="shared" si="9"/>
        <v>0</v>
      </c>
    </row>
    <row r="57" spans="1:19" s="1" customFormat="1" ht="11.1" customHeight="1" outlineLevel="1" x14ac:dyDescent="0.2">
      <c r="A57" s="29"/>
      <c r="B57" s="30" t="s">
        <v>44</v>
      </c>
      <c r="C57" s="31" t="s">
        <v>45</v>
      </c>
      <c r="D57" s="31"/>
      <c r="E57" s="54">
        <f>E55</f>
        <v>138.631</v>
      </c>
      <c r="F57" s="32">
        <f>E57</f>
        <v>138.631</v>
      </c>
      <c r="G57" s="37">
        <v>0.1</v>
      </c>
      <c r="H57" s="33">
        <f>ROUND(F57*G57,3)</f>
        <v>13.863</v>
      </c>
      <c r="I57" s="72"/>
      <c r="J57" s="90"/>
      <c r="K57" s="34">
        <f>J57+I57</f>
        <v>0</v>
      </c>
      <c r="L57" s="33">
        <f>F57*I57</f>
        <v>0</v>
      </c>
      <c r="M57" s="33">
        <f>H57*J57</f>
        <v>0</v>
      </c>
      <c r="N57" s="33">
        <f>M57+L57</f>
        <v>0</v>
      </c>
      <c r="O57" s="22"/>
      <c r="P57" s="75"/>
      <c r="Q57" s="23">
        <f t="shared" si="7"/>
        <v>0</v>
      </c>
      <c r="R57" s="23">
        <f t="shared" si="8"/>
        <v>0</v>
      </c>
      <c r="S57" s="23">
        <f t="shared" si="9"/>
        <v>0</v>
      </c>
    </row>
    <row r="58" spans="1:19" s="1" customFormat="1" ht="11.1" customHeight="1" outlineLevel="1" x14ac:dyDescent="0.2">
      <c r="A58" s="29"/>
      <c r="B58" s="30" t="s">
        <v>46</v>
      </c>
      <c r="C58" s="31" t="s">
        <v>45</v>
      </c>
      <c r="D58" s="31"/>
      <c r="E58" s="54">
        <f>E55</f>
        <v>138.631</v>
      </c>
      <c r="F58" s="32">
        <f>E58</f>
        <v>138.631</v>
      </c>
      <c r="G58" s="34">
        <v>0.28000000000000003</v>
      </c>
      <c r="H58" s="33">
        <f>ROUND(F58*G58,3)</f>
        <v>38.817</v>
      </c>
      <c r="I58" s="72"/>
      <c r="J58" s="90"/>
      <c r="K58" s="34">
        <f>J58+I58</f>
        <v>0</v>
      </c>
      <c r="L58" s="33">
        <f>F58*I58</f>
        <v>0</v>
      </c>
      <c r="M58" s="33">
        <f>H58*J58</f>
        <v>0</v>
      </c>
      <c r="N58" s="33">
        <f>M58+L58</f>
        <v>0</v>
      </c>
      <c r="O58" s="35"/>
      <c r="P58" s="76"/>
      <c r="Q58" s="23">
        <f t="shared" si="7"/>
        <v>0</v>
      </c>
      <c r="R58" s="23">
        <f t="shared" si="8"/>
        <v>0</v>
      </c>
      <c r="S58" s="23">
        <f t="shared" si="9"/>
        <v>0</v>
      </c>
    </row>
    <row r="59" spans="1:19" s="4" customFormat="1" ht="24.95" customHeight="1" outlineLevel="1" x14ac:dyDescent="0.2">
      <c r="A59" s="11"/>
      <c r="B59" s="12" t="s">
        <v>74</v>
      </c>
      <c r="C59" s="13"/>
      <c r="D59" s="13"/>
      <c r="E59" s="12"/>
      <c r="F59" s="12"/>
      <c r="G59" s="12"/>
      <c r="H59" s="12"/>
      <c r="I59" s="91"/>
      <c r="J59" s="91"/>
      <c r="K59" s="12"/>
      <c r="L59" s="14">
        <f>L60+L70+L73</f>
        <v>0</v>
      </c>
      <c r="M59" s="14">
        <f t="shared" ref="M59:N59" si="17">M60+M70+M73</f>
        <v>0</v>
      </c>
      <c r="N59" s="14">
        <f t="shared" si="17"/>
        <v>0</v>
      </c>
      <c r="O59" s="15"/>
      <c r="P59" s="74"/>
      <c r="Q59" s="23">
        <f t="shared" si="7"/>
        <v>0</v>
      </c>
      <c r="R59" s="23">
        <f t="shared" si="8"/>
        <v>0</v>
      </c>
      <c r="S59" s="23">
        <f t="shared" si="9"/>
        <v>0</v>
      </c>
    </row>
    <row r="60" spans="1:19" s="16" customFormat="1" ht="21.95" customHeight="1" outlineLevel="1" x14ac:dyDescent="0.2">
      <c r="A60" s="17">
        <v>10</v>
      </c>
      <c r="B60" s="18" t="s">
        <v>75</v>
      </c>
      <c r="C60" s="19" t="s">
        <v>38</v>
      </c>
      <c r="D60" s="19"/>
      <c r="E60" s="20">
        <f>E61</f>
        <v>387.04000000000008</v>
      </c>
      <c r="F60" s="20">
        <f>F61</f>
        <v>387.04000000000008</v>
      </c>
      <c r="G60" s="21"/>
      <c r="H60" s="20">
        <f>H61</f>
        <v>387.04</v>
      </c>
      <c r="I60" s="85"/>
      <c r="J60" s="85"/>
      <c r="K60" s="21">
        <f>N60/H60</f>
        <v>0</v>
      </c>
      <c r="L60" s="21">
        <f>L61+L62+L63+L64+L65+L66+L67+L68+L69</f>
        <v>0</v>
      </c>
      <c r="M60" s="21">
        <f t="shared" ref="M60:N60" si="18">M61+M62+M63+M64+M65+M66+M67+M68+M69</f>
        <v>0</v>
      </c>
      <c r="N60" s="21">
        <f t="shared" si="18"/>
        <v>0</v>
      </c>
      <c r="O60" s="65"/>
      <c r="P60" s="75"/>
      <c r="Q60" s="23">
        <f t="shared" si="7"/>
        <v>0</v>
      </c>
      <c r="R60" s="23">
        <f t="shared" si="8"/>
        <v>0</v>
      </c>
      <c r="S60" s="23">
        <f t="shared" si="9"/>
        <v>0</v>
      </c>
    </row>
    <row r="61" spans="1:19" s="23" customFormat="1" ht="11.1" customHeight="1" outlineLevel="1" x14ac:dyDescent="0.2">
      <c r="A61" s="24"/>
      <c r="B61" s="25" t="s">
        <v>16</v>
      </c>
      <c r="C61" s="26" t="s">
        <v>38</v>
      </c>
      <c r="D61" s="26"/>
      <c r="E61" s="53">
        <v>387.04000000000008</v>
      </c>
      <c r="F61" s="27">
        <f>E61</f>
        <v>387.04000000000008</v>
      </c>
      <c r="G61" s="27">
        <v>1</v>
      </c>
      <c r="H61" s="28">
        <f t="shared" ref="H61:H69" si="19">ROUND(F61*G61,3)</f>
        <v>387.04</v>
      </c>
      <c r="I61" s="86"/>
      <c r="J61" s="87"/>
      <c r="K61" s="49">
        <f t="shared" ref="K61:K69" si="20">J61+I61</f>
        <v>0</v>
      </c>
      <c r="L61" s="28">
        <f t="shared" ref="L61:L69" si="21">F61*I61</f>
        <v>0</v>
      </c>
      <c r="M61" s="28">
        <f t="shared" ref="M61:M69" si="22">H61*J61</f>
        <v>0</v>
      </c>
      <c r="N61" s="28">
        <f t="shared" ref="N61:N69" si="23">M61+L61</f>
        <v>0</v>
      </c>
      <c r="O61" s="35"/>
      <c r="P61" s="75"/>
      <c r="Q61" s="23">
        <f t="shared" si="7"/>
        <v>0</v>
      </c>
      <c r="R61" s="23">
        <f t="shared" si="8"/>
        <v>0</v>
      </c>
      <c r="S61" s="23">
        <f t="shared" si="9"/>
        <v>0</v>
      </c>
    </row>
    <row r="62" spans="1:19" s="1" customFormat="1" ht="11.1" customHeight="1" outlineLevel="1" x14ac:dyDescent="0.2">
      <c r="A62" s="29"/>
      <c r="B62" s="52" t="s">
        <v>78</v>
      </c>
      <c r="C62" s="31" t="s">
        <v>39</v>
      </c>
      <c r="D62" s="31"/>
      <c r="E62" s="54">
        <v>10.049457</v>
      </c>
      <c r="F62" s="32">
        <f>E62</f>
        <v>10.049457</v>
      </c>
      <c r="G62" s="34">
        <v>1.03</v>
      </c>
      <c r="H62" s="33">
        <f t="shared" si="19"/>
        <v>10.351000000000001</v>
      </c>
      <c r="I62" s="72"/>
      <c r="J62" s="88"/>
      <c r="K62" s="50">
        <f t="shared" si="20"/>
        <v>0</v>
      </c>
      <c r="L62" s="33">
        <f t="shared" si="21"/>
        <v>0</v>
      </c>
      <c r="M62" s="33">
        <f t="shared" si="22"/>
        <v>0</v>
      </c>
      <c r="N62" s="33">
        <f t="shared" si="23"/>
        <v>0</v>
      </c>
      <c r="O62" s="35"/>
      <c r="P62" s="75"/>
      <c r="Q62" s="23">
        <f t="shared" si="7"/>
        <v>0</v>
      </c>
      <c r="R62" s="23">
        <f t="shared" si="8"/>
        <v>0</v>
      </c>
      <c r="S62" s="23">
        <f t="shared" si="9"/>
        <v>0</v>
      </c>
    </row>
    <row r="63" spans="1:19" s="1" customFormat="1" ht="11.1" customHeight="1" outlineLevel="1" x14ac:dyDescent="0.2">
      <c r="A63" s="29"/>
      <c r="B63" s="52" t="s">
        <v>79</v>
      </c>
      <c r="C63" s="31" t="s">
        <v>39</v>
      </c>
      <c r="D63" s="31"/>
      <c r="E63" s="54">
        <v>0.41164110000000004</v>
      </c>
      <c r="F63" s="32">
        <f t="shared" ref="F63:F64" si="24">E63</f>
        <v>0.41164110000000004</v>
      </c>
      <c r="G63" s="34">
        <v>1.03</v>
      </c>
      <c r="H63" s="33">
        <f t="shared" si="19"/>
        <v>0.42399999999999999</v>
      </c>
      <c r="I63" s="72"/>
      <c r="J63" s="88"/>
      <c r="K63" s="50">
        <f t="shared" si="20"/>
        <v>0</v>
      </c>
      <c r="L63" s="33">
        <f t="shared" si="21"/>
        <v>0</v>
      </c>
      <c r="M63" s="33">
        <f t="shared" si="22"/>
        <v>0</v>
      </c>
      <c r="N63" s="33">
        <f t="shared" si="23"/>
        <v>0</v>
      </c>
      <c r="O63" s="35"/>
      <c r="P63" s="75"/>
      <c r="Q63" s="23">
        <f t="shared" si="7"/>
        <v>0</v>
      </c>
      <c r="R63" s="23">
        <f t="shared" si="8"/>
        <v>0</v>
      </c>
      <c r="S63" s="23">
        <f t="shared" si="9"/>
        <v>0</v>
      </c>
    </row>
    <row r="64" spans="1:19" s="1" customFormat="1" ht="11.1" customHeight="1" outlineLevel="1" x14ac:dyDescent="0.2">
      <c r="A64" s="29"/>
      <c r="B64" s="52" t="s">
        <v>80</v>
      </c>
      <c r="C64" s="31" t="s">
        <v>39</v>
      </c>
      <c r="D64" s="31"/>
      <c r="E64" s="54">
        <v>3.772898399999999</v>
      </c>
      <c r="F64" s="32">
        <f t="shared" si="24"/>
        <v>3.772898399999999</v>
      </c>
      <c r="G64" s="34">
        <v>1.03</v>
      </c>
      <c r="H64" s="33">
        <f t="shared" si="19"/>
        <v>3.8860000000000001</v>
      </c>
      <c r="I64" s="72"/>
      <c r="J64" s="88"/>
      <c r="K64" s="50">
        <f t="shared" si="20"/>
        <v>0</v>
      </c>
      <c r="L64" s="33">
        <f t="shared" si="21"/>
        <v>0</v>
      </c>
      <c r="M64" s="33">
        <f t="shared" si="22"/>
        <v>0</v>
      </c>
      <c r="N64" s="33">
        <f t="shared" si="23"/>
        <v>0</v>
      </c>
      <c r="O64" s="35"/>
      <c r="P64" s="75"/>
      <c r="Q64" s="23">
        <f t="shared" si="7"/>
        <v>0</v>
      </c>
      <c r="R64" s="23">
        <f t="shared" si="8"/>
        <v>0</v>
      </c>
      <c r="S64" s="23">
        <f t="shared" si="9"/>
        <v>0</v>
      </c>
    </row>
    <row r="65" spans="1:19" s="23" customFormat="1" ht="11.1" customHeight="1" outlineLevel="1" x14ac:dyDescent="0.2">
      <c r="A65" s="24"/>
      <c r="B65" s="52" t="s">
        <v>81</v>
      </c>
      <c r="C65" s="31" t="s">
        <v>39</v>
      </c>
      <c r="D65" s="26"/>
      <c r="E65" s="53">
        <v>0.7860204999999999</v>
      </c>
      <c r="F65" s="27">
        <f>E65</f>
        <v>0.7860204999999999</v>
      </c>
      <c r="G65" s="27">
        <v>1</v>
      </c>
      <c r="H65" s="28">
        <f t="shared" si="19"/>
        <v>0.78600000000000003</v>
      </c>
      <c r="I65" s="86"/>
      <c r="J65" s="87"/>
      <c r="K65" s="49">
        <f t="shared" si="20"/>
        <v>0</v>
      </c>
      <c r="L65" s="28">
        <f t="shared" si="21"/>
        <v>0</v>
      </c>
      <c r="M65" s="28">
        <f t="shared" si="22"/>
        <v>0</v>
      </c>
      <c r="N65" s="28">
        <f t="shared" si="23"/>
        <v>0</v>
      </c>
      <c r="O65" s="35"/>
      <c r="P65" s="75"/>
      <c r="Q65" s="23">
        <f t="shared" si="7"/>
        <v>0</v>
      </c>
      <c r="R65" s="23">
        <f t="shared" si="8"/>
        <v>0</v>
      </c>
      <c r="S65" s="23">
        <f t="shared" si="9"/>
        <v>0</v>
      </c>
    </row>
    <row r="66" spans="1:19" s="1" customFormat="1" ht="11.1" customHeight="1" outlineLevel="1" x14ac:dyDescent="0.2">
      <c r="A66" s="29"/>
      <c r="B66" s="52" t="s">
        <v>82</v>
      </c>
      <c r="C66" s="31" t="s">
        <v>39</v>
      </c>
      <c r="D66" s="31"/>
      <c r="E66" s="54">
        <v>0.14787045000000001</v>
      </c>
      <c r="F66" s="32">
        <f>E66</f>
        <v>0.14787045000000001</v>
      </c>
      <c r="G66" s="34">
        <v>1.03</v>
      </c>
      <c r="H66" s="33">
        <f t="shared" si="19"/>
        <v>0.152</v>
      </c>
      <c r="I66" s="72"/>
      <c r="J66" s="88"/>
      <c r="K66" s="50">
        <f t="shared" si="20"/>
        <v>0</v>
      </c>
      <c r="L66" s="33">
        <f t="shared" si="21"/>
        <v>0</v>
      </c>
      <c r="M66" s="33">
        <f t="shared" si="22"/>
        <v>0</v>
      </c>
      <c r="N66" s="33">
        <f t="shared" si="23"/>
        <v>0</v>
      </c>
      <c r="O66" s="35"/>
      <c r="P66" s="75"/>
      <c r="Q66" s="23">
        <f t="shared" si="7"/>
        <v>0</v>
      </c>
      <c r="R66" s="23">
        <f t="shared" si="8"/>
        <v>0</v>
      </c>
      <c r="S66" s="23">
        <f t="shared" si="9"/>
        <v>0</v>
      </c>
    </row>
    <row r="67" spans="1:19" s="1" customFormat="1" ht="11.1" customHeight="1" outlineLevel="1" x14ac:dyDescent="0.2">
      <c r="A67" s="29"/>
      <c r="B67" s="52" t="s">
        <v>83</v>
      </c>
      <c r="C67" s="31" t="s">
        <v>39</v>
      </c>
      <c r="D67" s="31"/>
      <c r="E67" s="54">
        <v>21.39370000000001</v>
      </c>
      <c r="F67" s="32">
        <f t="shared" ref="F67:F69" si="25">E67</f>
        <v>21.39370000000001</v>
      </c>
      <c r="G67" s="34">
        <v>1.03</v>
      </c>
      <c r="H67" s="33">
        <f t="shared" si="19"/>
        <v>22.036000000000001</v>
      </c>
      <c r="I67" s="72"/>
      <c r="J67" s="88"/>
      <c r="K67" s="50">
        <f t="shared" si="20"/>
        <v>0</v>
      </c>
      <c r="L67" s="33">
        <f t="shared" si="21"/>
        <v>0</v>
      </c>
      <c r="M67" s="33">
        <f t="shared" si="22"/>
        <v>0</v>
      </c>
      <c r="N67" s="33">
        <f t="shared" si="23"/>
        <v>0</v>
      </c>
      <c r="O67" s="35"/>
      <c r="P67" s="75"/>
      <c r="Q67" s="23">
        <f t="shared" si="7"/>
        <v>0</v>
      </c>
      <c r="R67" s="23">
        <f t="shared" si="8"/>
        <v>0</v>
      </c>
      <c r="S67" s="23">
        <f t="shared" si="9"/>
        <v>0</v>
      </c>
    </row>
    <row r="68" spans="1:19" s="1" customFormat="1" ht="11.1" customHeight="1" outlineLevel="1" x14ac:dyDescent="0.2">
      <c r="A68" s="29"/>
      <c r="B68" s="52" t="s">
        <v>84</v>
      </c>
      <c r="C68" s="31" t="s">
        <v>39</v>
      </c>
      <c r="D68" s="31"/>
      <c r="E68" s="54">
        <v>403.26000000000005</v>
      </c>
      <c r="F68" s="32">
        <f t="shared" si="25"/>
        <v>403.26000000000005</v>
      </c>
      <c r="G68" s="34">
        <v>1.03</v>
      </c>
      <c r="H68" s="33">
        <f t="shared" si="19"/>
        <v>415.358</v>
      </c>
      <c r="I68" s="72"/>
      <c r="J68" s="88"/>
      <c r="K68" s="50">
        <f t="shared" si="20"/>
        <v>0</v>
      </c>
      <c r="L68" s="33">
        <f t="shared" si="21"/>
        <v>0</v>
      </c>
      <c r="M68" s="33">
        <f t="shared" si="22"/>
        <v>0</v>
      </c>
      <c r="N68" s="33">
        <f t="shared" si="23"/>
        <v>0</v>
      </c>
      <c r="O68" s="35" t="s">
        <v>93</v>
      </c>
      <c r="P68" s="75"/>
      <c r="Q68" s="23">
        <f t="shared" si="7"/>
        <v>0</v>
      </c>
      <c r="R68" s="23">
        <f t="shared" si="8"/>
        <v>0</v>
      </c>
      <c r="S68" s="23">
        <f t="shared" si="9"/>
        <v>0</v>
      </c>
    </row>
    <row r="69" spans="1:19" s="1" customFormat="1" ht="11.1" customHeight="1" outlineLevel="1" x14ac:dyDescent="0.2">
      <c r="A69" s="29"/>
      <c r="B69" s="57" t="s">
        <v>137</v>
      </c>
      <c r="C69" s="31" t="s">
        <v>45</v>
      </c>
      <c r="D69" s="31"/>
      <c r="E69" s="54">
        <f>SUM(E62:E67)</f>
        <v>36.561587450000005</v>
      </c>
      <c r="F69" s="32">
        <f t="shared" si="25"/>
        <v>36.561587450000005</v>
      </c>
      <c r="G69" s="34">
        <v>19</v>
      </c>
      <c r="H69" s="33">
        <f t="shared" si="19"/>
        <v>694.67</v>
      </c>
      <c r="I69" s="72"/>
      <c r="J69" s="88"/>
      <c r="K69" s="50">
        <f t="shared" si="20"/>
        <v>0</v>
      </c>
      <c r="L69" s="33">
        <f t="shared" si="21"/>
        <v>0</v>
      </c>
      <c r="M69" s="33">
        <f t="shared" si="22"/>
        <v>0</v>
      </c>
      <c r="N69" s="33">
        <f t="shared" si="23"/>
        <v>0</v>
      </c>
      <c r="O69" s="35"/>
      <c r="P69" s="75"/>
      <c r="Q69" s="23">
        <f t="shared" si="7"/>
        <v>0</v>
      </c>
      <c r="R69" s="23">
        <f t="shared" si="8"/>
        <v>0</v>
      </c>
      <c r="S69" s="23">
        <f t="shared" si="9"/>
        <v>0</v>
      </c>
    </row>
    <row r="70" spans="1:19" s="16" customFormat="1" ht="21.95" customHeight="1" outlineLevel="1" x14ac:dyDescent="0.2">
      <c r="A70" s="17">
        <v>11</v>
      </c>
      <c r="B70" s="18" t="s">
        <v>76</v>
      </c>
      <c r="C70" s="19" t="s">
        <v>38</v>
      </c>
      <c r="D70" s="19"/>
      <c r="E70" s="20">
        <f>E60</f>
        <v>387.04000000000008</v>
      </c>
      <c r="F70" s="20">
        <f>F71</f>
        <v>387.04000000000008</v>
      </c>
      <c r="G70" s="21"/>
      <c r="H70" s="20">
        <f>H71</f>
        <v>387.04</v>
      </c>
      <c r="I70" s="85"/>
      <c r="J70" s="85"/>
      <c r="K70" s="21">
        <f>N70/H70</f>
        <v>0</v>
      </c>
      <c r="L70" s="21">
        <f>L71+L72</f>
        <v>0</v>
      </c>
      <c r="M70" s="21">
        <f>M71+M72</f>
        <v>0</v>
      </c>
      <c r="N70" s="21">
        <f>N71+N72</f>
        <v>0</v>
      </c>
      <c r="O70" s="22"/>
      <c r="P70" s="75"/>
      <c r="Q70" s="23">
        <f t="shared" si="7"/>
        <v>0</v>
      </c>
      <c r="R70" s="23">
        <f t="shared" si="8"/>
        <v>0</v>
      </c>
      <c r="S70" s="23">
        <f t="shared" si="9"/>
        <v>0</v>
      </c>
    </row>
    <row r="71" spans="1:19" s="23" customFormat="1" ht="11.1" customHeight="1" outlineLevel="1" x14ac:dyDescent="0.2">
      <c r="A71" s="24"/>
      <c r="B71" s="25" t="s">
        <v>16</v>
      </c>
      <c r="C71" s="26" t="s">
        <v>38</v>
      </c>
      <c r="D71" s="26"/>
      <c r="E71" s="53">
        <f>E61</f>
        <v>387.04000000000008</v>
      </c>
      <c r="F71" s="27">
        <f>E71</f>
        <v>387.04000000000008</v>
      </c>
      <c r="G71" s="27">
        <v>1</v>
      </c>
      <c r="H71" s="28">
        <f>ROUND(F71*G71,3)</f>
        <v>387.04</v>
      </c>
      <c r="I71" s="89"/>
      <c r="J71" s="87"/>
      <c r="K71" s="51">
        <f>J71+I71</f>
        <v>0</v>
      </c>
      <c r="L71" s="28">
        <f>F71*I71</f>
        <v>0</v>
      </c>
      <c r="M71" s="28">
        <f>H71*J71</f>
        <v>0</v>
      </c>
      <c r="N71" s="28">
        <f>M71+L71</f>
        <v>0</v>
      </c>
      <c r="O71" s="22"/>
      <c r="P71" s="75"/>
      <c r="Q71" s="23">
        <f t="shared" si="7"/>
        <v>0</v>
      </c>
      <c r="R71" s="23">
        <f t="shared" si="8"/>
        <v>0</v>
      </c>
      <c r="S71" s="23">
        <f t="shared" si="9"/>
        <v>0</v>
      </c>
    </row>
    <row r="72" spans="1:19" s="1" customFormat="1" ht="16.5" customHeight="1" outlineLevel="1" x14ac:dyDescent="0.2">
      <c r="A72" s="29"/>
      <c r="B72" s="30" t="s">
        <v>156</v>
      </c>
      <c r="C72" s="31" t="s">
        <v>41</v>
      </c>
      <c r="D72" s="31"/>
      <c r="E72" s="32">
        <v>1872</v>
      </c>
      <c r="F72" s="32">
        <f>E72</f>
        <v>1872</v>
      </c>
      <c r="G72" s="36">
        <v>1</v>
      </c>
      <c r="H72" s="33">
        <f>ROUND(F72*G72,3)</f>
        <v>1872</v>
      </c>
      <c r="I72" s="72"/>
      <c r="J72" s="72"/>
      <c r="K72" s="33">
        <f>J72+I72</f>
        <v>0</v>
      </c>
      <c r="L72" s="33">
        <f>F72*I72</f>
        <v>0</v>
      </c>
      <c r="M72" s="33">
        <f>H72*J72</f>
        <v>0</v>
      </c>
      <c r="N72" s="33">
        <f>M72+L72</f>
        <v>0</v>
      </c>
      <c r="O72" s="22"/>
      <c r="P72" s="75"/>
      <c r="Q72" s="23">
        <f t="shared" si="7"/>
        <v>0</v>
      </c>
      <c r="R72" s="23">
        <f t="shared" si="8"/>
        <v>0</v>
      </c>
      <c r="S72" s="23">
        <f t="shared" si="9"/>
        <v>0</v>
      </c>
    </row>
    <row r="73" spans="1:19" s="16" customFormat="1" ht="21.95" customHeight="1" outlineLevel="1" x14ac:dyDescent="0.2">
      <c r="A73" s="17">
        <v>12</v>
      </c>
      <c r="B73" s="18" t="s">
        <v>77</v>
      </c>
      <c r="C73" s="19" t="s">
        <v>38</v>
      </c>
      <c r="D73" s="19"/>
      <c r="E73" s="20">
        <f>E70</f>
        <v>387.04000000000008</v>
      </c>
      <c r="F73" s="20">
        <f>F74</f>
        <v>387.04000000000008</v>
      </c>
      <c r="G73" s="21"/>
      <c r="H73" s="20">
        <f>H74</f>
        <v>387.04</v>
      </c>
      <c r="I73" s="85"/>
      <c r="J73" s="85"/>
      <c r="K73" s="21">
        <f>N73/H73</f>
        <v>0</v>
      </c>
      <c r="L73" s="21">
        <f>L74+L75+L76</f>
        <v>0</v>
      </c>
      <c r="M73" s="21">
        <f>M74+M75+M76</f>
        <v>0</v>
      </c>
      <c r="N73" s="21">
        <f>N74+N75+N76</f>
        <v>0</v>
      </c>
      <c r="O73" s="22"/>
      <c r="P73" s="75"/>
      <c r="Q73" s="23">
        <f t="shared" si="7"/>
        <v>0</v>
      </c>
      <c r="R73" s="23">
        <f t="shared" si="8"/>
        <v>0</v>
      </c>
      <c r="S73" s="23">
        <f t="shared" si="9"/>
        <v>0</v>
      </c>
    </row>
    <row r="74" spans="1:19" s="23" customFormat="1" ht="11.1" customHeight="1" outlineLevel="1" x14ac:dyDescent="0.2">
      <c r="A74" s="24"/>
      <c r="B74" s="25" t="s">
        <v>16</v>
      </c>
      <c r="C74" s="26" t="s">
        <v>38</v>
      </c>
      <c r="D74" s="26"/>
      <c r="E74" s="53">
        <f>E70</f>
        <v>387.04000000000008</v>
      </c>
      <c r="F74" s="27">
        <f>E74</f>
        <v>387.04000000000008</v>
      </c>
      <c r="G74" s="27">
        <v>1</v>
      </c>
      <c r="H74" s="28">
        <f>ROUND(F74*G74,3)</f>
        <v>387.04</v>
      </c>
      <c r="I74" s="89"/>
      <c r="J74" s="87"/>
      <c r="K74" s="51">
        <f>J74+I74</f>
        <v>0</v>
      </c>
      <c r="L74" s="28">
        <f>F74*I74</f>
        <v>0</v>
      </c>
      <c r="M74" s="28">
        <f>H74*J74</f>
        <v>0</v>
      </c>
      <c r="N74" s="28">
        <f>M74+L74</f>
        <v>0</v>
      </c>
      <c r="O74" s="22"/>
      <c r="P74" s="75"/>
      <c r="Q74" s="23">
        <f t="shared" si="7"/>
        <v>0</v>
      </c>
      <c r="R74" s="23">
        <f t="shared" si="8"/>
        <v>0</v>
      </c>
      <c r="S74" s="23">
        <f t="shared" si="9"/>
        <v>0</v>
      </c>
    </row>
    <row r="75" spans="1:19" s="1" customFormat="1" ht="11.1" customHeight="1" outlineLevel="1" x14ac:dyDescent="0.2">
      <c r="A75" s="29"/>
      <c r="B75" s="30" t="s">
        <v>44</v>
      </c>
      <c r="C75" s="31" t="s">
        <v>45</v>
      </c>
      <c r="D75" s="31"/>
      <c r="E75" s="54">
        <f>E73</f>
        <v>387.04000000000008</v>
      </c>
      <c r="F75" s="32">
        <f>E75</f>
        <v>387.04000000000008</v>
      </c>
      <c r="G75" s="37">
        <v>0.1</v>
      </c>
      <c r="H75" s="33">
        <f>ROUND(F75*G75,3)</f>
        <v>38.704000000000001</v>
      </c>
      <c r="I75" s="72"/>
      <c r="J75" s="90"/>
      <c r="K75" s="34">
        <f>J75+I75</f>
        <v>0</v>
      </c>
      <c r="L75" s="33">
        <f>F75*I75</f>
        <v>0</v>
      </c>
      <c r="M75" s="33">
        <f>H75*J75</f>
        <v>0</v>
      </c>
      <c r="N75" s="33">
        <f>M75+L75</f>
        <v>0</v>
      </c>
      <c r="O75" s="22"/>
      <c r="P75" s="75"/>
      <c r="Q75" s="23">
        <f t="shared" si="7"/>
        <v>0</v>
      </c>
      <c r="R75" s="23">
        <f t="shared" si="8"/>
        <v>0</v>
      </c>
      <c r="S75" s="23">
        <f t="shared" si="9"/>
        <v>0</v>
      </c>
    </row>
    <row r="76" spans="1:19" s="1" customFormat="1" ht="11.1" customHeight="1" outlineLevel="1" x14ac:dyDescent="0.2">
      <c r="A76" s="29"/>
      <c r="B76" s="30" t="s">
        <v>46</v>
      </c>
      <c r="C76" s="31" t="s">
        <v>45</v>
      </c>
      <c r="D76" s="31"/>
      <c r="E76" s="54">
        <f>E73</f>
        <v>387.04000000000008</v>
      </c>
      <c r="F76" s="32">
        <f>E76</f>
        <v>387.04000000000008</v>
      </c>
      <c r="G76" s="34">
        <v>0.28000000000000003</v>
      </c>
      <c r="H76" s="33">
        <f>ROUND(F76*G76,3)</f>
        <v>108.371</v>
      </c>
      <c r="I76" s="72"/>
      <c r="J76" s="90"/>
      <c r="K76" s="34">
        <f>J76+I76</f>
        <v>0</v>
      </c>
      <c r="L76" s="33">
        <f>F76*I76</f>
        <v>0</v>
      </c>
      <c r="M76" s="33">
        <f>H76*J76</f>
        <v>0</v>
      </c>
      <c r="N76" s="33">
        <f>M76+L76</f>
        <v>0</v>
      </c>
      <c r="O76" s="22"/>
      <c r="P76" s="76"/>
      <c r="Q76" s="23">
        <f t="shared" si="7"/>
        <v>0</v>
      </c>
      <c r="R76" s="23">
        <f t="shared" si="8"/>
        <v>0</v>
      </c>
      <c r="S76" s="23">
        <f t="shared" si="9"/>
        <v>0</v>
      </c>
    </row>
    <row r="77" spans="1:19" s="4" customFormat="1" ht="24.95" customHeight="1" outlineLevel="1" x14ac:dyDescent="0.2">
      <c r="A77" s="11"/>
      <c r="B77" s="12" t="s">
        <v>86</v>
      </c>
      <c r="C77" s="13"/>
      <c r="D77" s="13"/>
      <c r="E77" s="12"/>
      <c r="F77" s="12"/>
      <c r="G77" s="12"/>
      <c r="H77" s="12"/>
      <c r="I77" s="91"/>
      <c r="J77" s="91"/>
      <c r="K77" s="12"/>
      <c r="L77" s="14">
        <f>L78+L84+L87</f>
        <v>0</v>
      </c>
      <c r="M77" s="14">
        <f t="shared" ref="M77:N77" si="26">M78+M84+M87</f>
        <v>0</v>
      </c>
      <c r="N77" s="14">
        <f t="shared" si="26"/>
        <v>0</v>
      </c>
      <c r="O77" s="15"/>
      <c r="P77" s="74"/>
      <c r="Q77" s="23">
        <f t="shared" si="7"/>
        <v>0</v>
      </c>
      <c r="R77" s="23">
        <f t="shared" si="8"/>
        <v>0</v>
      </c>
      <c r="S77" s="23">
        <f t="shared" si="9"/>
        <v>0</v>
      </c>
    </row>
    <row r="78" spans="1:19" s="16" customFormat="1" ht="21.95" customHeight="1" outlineLevel="1" x14ac:dyDescent="0.2">
      <c r="A78" s="17">
        <v>13</v>
      </c>
      <c r="B78" s="18" t="s">
        <v>85</v>
      </c>
      <c r="C78" s="19" t="s">
        <v>38</v>
      </c>
      <c r="D78" s="19"/>
      <c r="E78" s="20">
        <f>E79</f>
        <v>128.10900000000004</v>
      </c>
      <c r="F78" s="20">
        <f>F79</f>
        <v>128.10900000000004</v>
      </c>
      <c r="G78" s="21"/>
      <c r="H78" s="20">
        <f>H79</f>
        <v>128.10900000000001</v>
      </c>
      <c r="I78" s="85"/>
      <c r="J78" s="85"/>
      <c r="K78" s="21">
        <f>N78/H78</f>
        <v>0</v>
      </c>
      <c r="L78" s="21">
        <f>L79+L80+L81+L82+L83</f>
        <v>0</v>
      </c>
      <c r="M78" s="21">
        <f t="shared" ref="M78:N78" si="27">M79+M80+M81+M82+M83</f>
        <v>0</v>
      </c>
      <c r="N78" s="21">
        <f t="shared" si="27"/>
        <v>0</v>
      </c>
      <c r="O78" s="35"/>
      <c r="P78" s="75"/>
      <c r="Q78" s="23">
        <f t="shared" si="7"/>
        <v>0</v>
      </c>
      <c r="R78" s="23">
        <f t="shared" si="8"/>
        <v>0</v>
      </c>
      <c r="S78" s="23">
        <f t="shared" si="9"/>
        <v>0</v>
      </c>
    </row>
    <row r="79" spans="1:19" s="23" customFormat="1" ht="11.1" customHeight="1" outlineLevel="1" x14ac:dyDescent="0.2">
      <c r="A79" s="24"/>
      <c r="B79" s="25" t="s">
        <v>16</v>
      </c>
      <c r="C79" s="26" t="s">
        <v>38</v>
      </c>
      <c r="D79" s="26"/>
      <c r="E79" s="53">
        <v>128.10900000000004</v>
      </c>
      <c r="F79" s="27">
        <f>E79</f>
        <v>128.10900000000004</v>
      </c>
      <c r="G79" s="27">
        <v>1</v>
      </c>
      <c r="H79" s="28">
        <f>ROUND(F79*G79,3)</f>
        <v>128.10900000000001</v>
      </c>
      <c r="I79" s="86"/>
      <c r="J79" s="87"/>
      <c r="K79" s="49">
        <f>J79+I79</f>
        <v>0</v>
      </c>
      <c r="L79" s="28">
        <f>F79*I79</f>
        <v>0</v>
      </c>
      <c r="M79" s="28">
        <f>H79*J79</f>
        <v>0</v>
      </c>
      <c r="N79" s="28">
        <f>M79+L79</f>
        <v>0</v>
      </c>
      <c r="O79" s="35"/>
      <c r="P79" s="75"/>
      <c r="Q79" s="23">
        <f t="shared" si="7"/>
        <v>0</v>
      </c>
      <c r="R79" s="23">
        <f t="shared" si="8"/>
        <v>0</v>
      </c>
      <c r="S79" s="23">
        <f t="shared" si="9"/>
        <v>0</v>
      </c>
    </row>
    <row r="80" spans="1:19" s="1" customFormat="1" ht="11.1" customHeight="1" outlineLevel="1" x14ac:dyDescent="0.2">
      <c r="A80" s="29"/>
      <c r="B80" s="52" t="s">
        <v>57</v>
      </c>
      <c r="C80" s="31" t="s">
        <v>39</v>
      </c>
      <c r="D80" s="31"/>
      <c r="E80" s="54">
        <v>0.37023501000000009</v>
      </c>
      <c r="F80" s="32">
        <f>E80</f>
        <v>0.37023501000000009</v>
      </c>
      <c r="G80" s="34">
        <v>1.03</v>
      </c>
      <c r="H80" s="33">
        <f>ROUND(F80*G80,3)</f>
        <v>0.38100000000000001</v>
      </c>
      <c r="I80" s="72"/>
      <c r="J80" s="88"/>
      <c r="K80" s="50">
        <f>J80+I80</f>
        <v>0</v>
      </c>
      <c r="L80" s="33">
        <f>F80*I80</f>
        <v>0</v>
      </c>
      <c r="M80" s="33">
        <f>H80*J80</f>
        <v>0</v>
      </c>
      <c r="N80" s="33">
        <f>M80+L80</f>
        <v>0</v>
      </c>
      <c r="O80" s="35"/>
      <c r="P80" s="75"/>
      <c r="Q80" s="23">
        <f t="shared" si="7"/>
        <v>0</v>
      </c>
      <c r="R80" s="23">
        <f t="shared" si="8"/>
        <v>0</v>
      </c>
      <c r="S80" s="23">
        <f t="shared" si="9"/>
        <v>0</v>
      </c>
    </row>
    <row r="81" spans="1:19" s="1" customFormat="1" ht="11.1" customHeight="1" outlineLevel="1" x14ac:dyDescent="0.2">
      <c r="A81" s="29"/>
      <c r="B81" s="52" t="s">
        <v>58</v>
      </c>
      <c r="C81" s="31" t="s">
        <v>39</v>
      </c>
      <c r="D81" s="31"/>
      <c r="E81" s="54">
        <v>1.6137631629166671</v>
      </c>
      <c r="F81" s="32">
        <f t="shared" ref="F81:F83" si="28">E81</f>
        <v>1.6137631629166671</v>
      </c>
      <c r="G81" s="34">
        <v>1.03</v>
      </c>
      <c r="H81" s="33">
        <f>ROUND(F81*G81,3)</f>
        <v>1.6619999999999999</v>
      </c>
      <c r="I81" s="72"/>
      <c r="J81" s="88"/>
      <c r="K81" s="50">
        <f>J81+I81</f>
        <v>0</v>
      </c>
      <c r="L81" s="33">
        <f>F81*I81</f>
        <v>0</v>
      </c>
      <c r="M81" s="33">
        <f>H81*J81</f>
        <v>0</v>
      </c>
      <c r="N81" s="33">
        <f>M81+L81</f>
        <v>0</v>
      </c>
      <c r="O81" s="35"/>
      <c r="P81" s="75"/>
      <c r="Q81" s="23">
        <f t="shared" ref="Q81:Q144" si="29">H81*I81</f>
        <v>0</v>
      </c>
      <c r="R81" s="23">
        <f t="shared" ref="R81:R144" si="30">H81*J81</f>
        <v>0</v>
      </c>
      <c r="S81" s="23">
        <f t="shared" ref="S81:S144" si="31">Q81+R81</f>
        <v>0</v>
      </c>
    </row>
    <row r="82" spans="1:19" s="1" customFormat="1" ht="11.1" customHeight="1" outlineLevel="1" x14ac:dyDescent="0.2">
      <c r="A82" s="29"/>
      <c r="B82" s="52" t="s">
        <v>69</v>
      </c>
      <c r="C82" s="31" t="s">
        <v>39</v>
      </c>
      <c r="D82" s="31"/>
      <c r="E82" s="54">
        <v>5.6367960000000016E-2</v>
      </c>
      <c r="F82" s="32">
        <f t="shared" si="28"/>
        <v>5.6367960000000016E-2</v>
      </c>
      <c r="G82" s="34">
        <v>1.03</v>
      </c>
      <c r="H82" s="33">
        <f>ROUND(F82*G82,3)</f>
        <v>5.8000000000000003E-2</v>
      </c>
      <c r="I82" s="72"/>
      <c r="J82" s="88"/>
      <c r="K82" s="50">
        <f>J82+I82</f>
        <v>0</v>
      </c>
      <c r="L82" s="33">
        <f>F82*I82</f>
        <v>0</v>
      </c>
      <c r="M82" s="33">
        <f>H82*J82</f>
        <v>0</v>
      </c>
      <c r="N82" s="33">
        <f>M82+L82</f>
        <v>0</v>
      </c>
      <c r="O82" s="35"/>
      <c r="P82" s="75"/>
      <c r="Q82" s="23">
        <f t="shared" si="29"/>
        <v>0</v>
      </c>
      <c r="R82" s="23">
        <f t="shared" si="30"/>
        <v>0</v>
      </c>
      <c r="S82" s="23">
        <f t="shared" si="31"/>
        <v>0</v>
      </c>
    </row>
    <row r="83" spans="1:19" s="1" customFormat="1" ht="11.1" customHeight="1" outlineLevel="1" x14ac:dyDescent="0.2">
      <c r="A83" s="29"/>
      <c r="B83" s="57" t="s">
        <v>137</v>
      </c>
      <c r="C83" s="31" t="s">
        <v>45</v>
      </c>
      <c r="D83" s="31"/>
      <c r="E83" s="54">
        <f>SUM(E80:E82)</f>
        <v>2.0403661329166671</v>
      </c>
      <c r="F83" s="32">
        <f t="shared" si="28"/>
        <v>2.0403661329166671</v>
      </c>
      <c r="G83" s="34">
        <v>19</v>
      </c>
      <c r="H83" s="33">
        <f>ROUND(F83*G83,3)</f>
        <v>38.767000000000003</v>
      </c>
      <c r="I83" s="72"/>
      <c r="J83" s="88"/>
      <c r="K83" s="50">
        <f>J83+I83</f>
        <v>0</v>
      </c>
      <c r="L83" s="33">
        <f>F83*I83</f>
        <v>0</v>
      </c>
      <c r="M83" s="33">
        <f>H83*J83</f>
        <v>0</v>
      </c>
      <c r="N83" s="33">
        <f>M83+L83</f>
        <v>0</v>
      </c>
      <c r="O83" s="35"/>
      <c r="P83" s="75"/>
      <c r="Q83" s="23">
        <f t="shared" si="29"/>
        <v>0</v>
      </c>
      <c r="R83" s="23">
        <f t="shared" si="30"/>
        <v>0</v>
      </c>
      <c r="S83" s="23">
        <f t="shared" si="31"/>
        <v>0</v>
      </c>
    </row>
    <row r="84" spans="1:19" s="16" customFormat="1" ht="21.95" customHeight="1" outlineLevel="1" x14ac:dyDescent="0.2">
      <c r="A84" s="17">
        <v>14</v>
      </c>
      <c r="B84" s="18" t="s">
        <v>87</v>
      </c>
      <c r="C84" s="19" t="s">
        <v>38</v>
      </c>
      <c r="D84" s="19"/>
      <c r="E84" s="20">
        <f>E78</f>
        <v>128.10900000000004</v>
      </c>
      <c r="F84" s="20">
        <f>F85</f>
        <v>128.10900000000004</v>
      </c>
      <c r="G84" s="21"/>
      <c r="H84" s="20">
        <f>H85</f>
        <v>128.10900000000001</v>
      </c>
      <c r="I84" s="85"/>
      <c r="J84" s="85"/>
      <c r="K84" s="21">
        <f>N84/H84</f>
        <v>0</v>
      </c>
      <c r="L84" s="21">
        <f>L85+L86</f>
        <v>0</v>
      </c>
      <c r="M84" s="21">
        <f>M85+M86</f>
        <v>0</v>
      </c>
      <c r="N84" s="21">
        <f>N85+N86</f>
        <v>0</v>
      </c>
      <c r="O84" s="35"/>
      <c r="P84" s="75"/>
      <c r="Q84" s="23">
        <f t="shared" si="29"/>
        <v>0</v>
      </c>
      <c r="R84" s="23">
        <f t="shared" si="30"/>
        <v>0</v>
      </c>
      <c r="S84" s="23">
        <f t="shared" si="31"/>
        <v>0</v>
      </c>
    </row>
    <row r="85" spans="1:19" s="23" customFormat="1" ht="11.1" customHeight="1" outlineLevel="1" x14ac:dyDescent="0.2">
      <c r="A85" s="24"/>
      <c r="B85" s="25" t="s">
        <v>16</v>
      </c>
      <c r="C85" s="26" t="s">
        <v>38</v>
      </c>
      <c r="D85" s="26"/>
      <c r="E85" s="53">
        <f>E79</f>
        <v>128.10900000000004</v>
      </c>
      <c r="F85" s="27">
        <f>E85</f>
        <v>128.10900000000004</v>
      </c>
      <c r="G85" s="27">
        <v>1</v>
      </c>
      <c r="H85" s="28">
        <f>ROUND(F85*G85,3)</f>
        <v>128.10900000000001</v>
      </c>
      <c r="I85" s="89"/>
      <c r="J85" s="87"/>
      <c r="K85" s="51">
        <f>J85+I85</f>
        <v>0</v>
      </c>
      <c r="L85" s="28">
        <f>F85*I85</f>
        <v>0</v>
      </c>
      <c r="M85" s="28">
        <f>H85*J85</f>
        <v>0</v>
      </c>
      <c r="N85" s="28">
        <f>M85+L85</f>
        <v>0</v>
      </c>
      <c r="O85" s="35"/>
      <c r="P85" s="75"/>
      <c r="Q85" s="23">
        <f t="shared" si="29"/>
        <v>0</v>
      </c>
      <c r="R85" s="23">
        <f t="shared" si="30"/>
        <v>0</v>
      </c>
      <c r="S85" s="23">
        <f t="shared" si="31"/>
        <v>0</v>
      </c>
    </row>
    <row r="86" spans="1:19" s="1" customFormat="1" ht="15.75" customHeight="1" outlineLevel="1" x14ac:dyDescent="0.2">
      <c r="A86" s="29"/>
      <c r="B86" s="30" t="s">
        <v>155</v>
      </c>
      <c r="C86" s="31" t="s">
        <v>41</v>
      </c>
      <c r="D86" s="31"/>
      <c r="E86" s="54">
        <v>214</v>
      </c>
      <c r="F86" s="32">
        <f>E86</f>
        <v>214</v>
      </c>
      <c r="G86" s="36">
        <v>1</v>
      </c>
      <c r="H86" s="33">
        <f>ROUND(F86*G86,3)</f>
        <v>214</v>
      </c>
      <c r="I86" s="72"/>
      <c r="J86" s="72"/>
      <c r="K86" s="33">
        <f>J86+I86</f>
        <v>0</v>
      </c>
      <c r="L86" s="33">
        <f>F86*I86</f>
        <v>0</v>
      </c>
      <c r="M86" s="33">
        <f>H86*J86</f>
        <v>0</v>
      </c>
      <c r="N86" s="33">
        <f>M86+L86</f>
        <v>0</v>
      </c>
      <c r="O86" s="35"/>
      <c r="P86" s="75"/>
      <c r="Q86" s="23">
        <f t="shared" si="29"/>
        <v>0</v>
      </c>
      <c r="R86" s="23">
        <f t="shared" si="30"/>
        <v>0</v>
      </c>
      <c r="S86" s="23">
        <f t="shared" si="31"/>
        <v>0</v>
      </c>
    </row>
    <row r="87" spans="1:19" s="16" customFormat="1" ht="21.95" customHeight="1" outlineLevel="1" x14ac:dyDescent="0.2">
      <c r="A87" s="17">
        <v>15</v>
      </c>
      <c r="B87" s="18" t="s">
        <v>88</v>
      </c>
      <c r="C87" s="19" t="s">
        <v>38</v>
      </c>
      <c r="D87" s="19"/>
      <c r="E87" s="20">
        <f>E88</f>
        <v>128.10900000000004</v>
      </c>
      <c r="F87" s="20">
        <f>F88</f>
        <v>128.10900000000004</v>
      </c>
      <c r="G87" s="21"/>
      <c r="H87" s="20">
        <f>H88</f>
        <v>128.10900000000001</v>
      </c>
      <c r="I87" s="85"/>
      <c r="J87" s="85"/>
      <c r="K87" s="21">
        <f>N87/H87</f>
        <v>0</v>
      </c>
      <c r="L87" s="21">
        <f>L88+L89+L90</f>
        <v>0</v>
      </c>
      <c r="M87" s="21">
        <f>M88+M89+M90</f>
        <v>0</v>
      </c>
      <c r="N87" s="21">
        <f>N88+N89+N90</f>
        <v>0</v>
      </c>
      <c r="O87" s="35"/>
      <c r="P87" s="75"/>
      <c r="Q87" s="23">
        <f t="shared" si="29"/>
        <v>0</v>
      </c>
      <c r="R87" s="23">
        <f t="shared" si="30"/>
        <v>0</v>
      </c>
      <c r="S87" s="23">
        <f t="shared" si="31"/>
        <v>0</v>
      </c>
    </row>
    <row r="88" spans="1:19" s="23" customFormat="1" ht="11.1" customHeight="1" outlineLevel="1" x14ac:dyDescent="0.2">
      <c r="A88" s="24"/>
      <c r="B88" s="25" t="s">
        <v>16</v>
      </c>
      <c r="C88" s="26" t="s">
        <v>38</v>
      </c>
      <c r="D88" s="26"/>
      <c r="E88" s="53">
        <f>E84</f>
        <v>128.10900000000004</v>
      </c>
      <c r="F88" s="27">
        <f>E88</f>
        <v>128.10900000000004</v>
      </c>
      <c r="G88" s="27">
        <v>1</v>
      </c>
      <c r="H88" s="28">
        <f>ROUND(F88*G88,3)</f>
        <v>128.10900000000001</v>
      </c>
      <c r="I88" s="89"/>
      <c r="J88" s="87"/>
      <c r="K88" s="51">
        <f>J88+I88</f>
        <v>0</v>
      </c>
      <c r="L88" s="28">
        <f>F88*I88</f>
        <v>0</v>
      </c>
      <c r="M88" s="28">
        <f>H88*J88</f>
        <v>0</v>
      </c>
      <c r="N88" s="28">
        <f>M88+L88</f>
        <v>0</v>
      </c>
      <c r="O88" s="35"/>
      <c r="P88" s="75"/>
      <c r="Q88" s="23">
        <f t="shared" si="29"/>
        <v>0</v>
      </c>
      <c r="R88" s="23">
        <f t="shared" si="30"/>
        <v>0</v>
      </c>
      <c r="S88" s="23">
        <f t="shared" si="31"/>
        <v>0</v>
      </c>
    </row>
    <row r="89" spans="1:19" s="1" customFormat="1" ht="11.1" customHeight="1" outlineLevel="1" x14ac:dyDescent="0.2">
      <c r="A89" s="29"/>
      <c r="B89" s="30" t="s">
        <v>44</v>
      </c>
      <c r="C89" s="31" t="s">
        <v>45</v>
      </c>
      <c r="D89" s="31"/>
      <c r="E89" s="54">
        <f>E87</f>
        <v>128.10900000000004</v>
      </c>
      <c r="F89" s="32">
        <f>E89</f>
        <v>128.10900000000004</v>
      </c>
      <c r="G89" s="37">
        <v>0.1</v>
      </c>
      <c r="H89" s="33">
        <f>ROUND(F89*G89,3)</f>
        <v>12.811</v>
      </c>
      <c r="I89" s="72"/>
      <c r="J89" s="90"/>
      <c r="K89" s="34">
        <f>J89+I89</f>
        <v>0</v>
      </c>
      <c r="L89" s="33">
        <f>F89*I89</f>
        <v>0</v>
      </c>
      <c r="M89" s="33">
        <f>H89*J89</f>
        <v>0</v>
      </c>
      <c r="N89" s="33">
        <f>M89+L89</f>
        <v>0</v>
      </c>
      <c r="O89" s="35"/>
      <c r="P89" s="75"/>
      <c r="Q89" s="23">
        <f t="shared" si="29"/>
        <v>0</v>
      </c>
      <c r="R89" s="23">
        <f t="shared" si="30"/>
        <v>0</v>
      </c>
      <c r="S89" s="23">
        <f t="shared" si="31"/>
        <v>0</v>
      </c>
    </row>
    <row r="90" spans="1:19" s="1" customFormat="1" ht="11.1" customHeight="1" outlineLevel="1" x14ac:dyDescent="0.2">
      <c r="A90" s="29"/>
      <c r="B90" s="30" t="s">
        <v>46</v>
      </c>
      <c r="C90" s="31" t="s">
        <v>45</v>
      </c>
      <c r="D90" s="31"/>
      <c r="E90" s="54">
        <f>E87</f>
        <v>128.10900000000004</v>
      </c>
      <c r="F90" s="32">
        <f>E90</f>
        <v>128.10900000000004</v>
      </c>
      <c r="G90" s="34">
        <v>0.28000000000000003</v>
      </c>
      <c r="H90" s="33">
        <f>ROUND(F90*G90,3)</f>
        <v>35.871000000000002</v>
      </c>
      <c r="I90" s="72"/>
      <c r="J90" s="90"/>
      <c r="K90" s="34">
        <f>J90+I90</f>
        <v>0</v>
      </c>
      <c r="L90" s="33">
        <f>F90*I90</f>
        <v>0</v>
      </c>
      <c r="M90" s="33">
        <f>H90*J90</f>
        <v>0</v>
      </c>
      <c r="N90" s="33">
        <f>M90+L90</f>
        <v>0</v>
      </c>
      <c r="O90" s="35"/>
      <c r="P90" s="75"/>
      <c r="Q90" s="23">
        <f t="shared" si="29"/>
        <v>0</v>
      </c>
      <c r="R90" s="23">
        <f t="shared" si="30"/>
        <v>0</v>
      </c>
      <c r="S90" s="23">
        <f t="shared" si="31"/>
        <v>0</v>
      </c>
    </row>
    <row r="91" spans="1:19" s="4" customFormat="1" ht="24.95" customHeight="1" outlineLevel="1" x14ac:dyDescent="0.2">
      <c r="A91" s="64"/>
      <c r="B91" s="12" t="s">
        <v>168</v>
      </c>
      <c r="C91" s="13"/>
      <c r="D91" s="13"/>
      <c r="E91" s="12"/>
      <c r="F91" s="12"/>
      <c r="G91" s="12"/>
      <c r="H91" s="12"/>
      <c r="I91" s="91"/>
      <c r="J91" s="91"/>
      <c r="K91" s="12"/>
      <c r="L91" s="14">
        <f>L92+L100+L103</f>
        <v>0</v>
      </c>
      <c r="M91" s="14">
        <f t="shared" ref="M91:N91" si="32">M92+M100+M103</f>
        <v>0</v>
      </c>
      <c r="N91" s="14">
        <f t="shared" si="32"/>
        <v>0</v>
      </c>
      <c r="O91" s="15"/>
      <c r="P91" s="74"/>
      <c r="Q91" s="23">
        <f t="shared" si="29"/>
        <v>0</v>
      </c>
      <c r="R91" s="23">
        <f t="shared" si="30"/>
        <v>0</v>
      </c>
      <c r="S91" s="23">
        <f t="shared" si="31"/>
        <v>0</v>
      </c>
    </row>
    <row r="92" spans="1:19" s="16" customFormat="1" ht="21.95" customHeight="1" outlineLevel="1" x14ac:dyDescent="0.2">
      <c r="A92" s="17">
        <v>16</v>
      </c>
      <c r="B92" s="18" t="s">
        <v>89</v>
      </c>
      <c r="C92" s="19" t="s">
        <v>38</v>
      </c>
      <c r="D92" s="19"/>
      <c r="E92" s="20">
        <f>E93</f>
        <v>679.04499999999996</v>
      </c>
      <c r="F92" s="20">
        <f>F93</f>
        <v>679.04499999999996</v>
      </c>
      <c r="G92" s="21"/>
      <c r="H92" s="20">
        <f>H93</f>
        <v>679.04499999999996</v>
      </c>
      <c r="I92" s="85"/>
      <c r="J92" s="85"/>
      <c r="K92" s="21">
        <f>N92/H92</f>
        <v>0</v>
      </c>
      <c r="L92" s="21">
        <f>L93+L94+L95+L96+L97+L98+L99</f>
        <v>0</v>
      </c>
      <c r="M92" s="21">
        <f t="shared" ref="M92:N92" si="33">M93+M94+M95+M96+M97+M98+M99</f>
        <v>0</v>
      </c>
      <c r="N92" s="21">
        <f t="shared" si="33"/>
        <v>0</v>
      </c>
      <c r="O92" s="22"/>
      <c r="P92" s="76"/>
      <c r="Q92" s="23">
        <f t="shared" si="29"/>
        <v>0</v>
      </c>
      <c r="R92" s="23">
        <f t="shared" si="30"/>
        <v>0</v>
      </c>
      <c r="S92" s="23">
        <f t="shared" si="31"/>
        <v>0</v>
      </c>
    </row>
    <row r="93" spans="1:19" s="23" customFormat="1" ht="11.1" customHeight="1" outlineLevel="1" x14ac:dyDescent="0.2">
      <c r="A93" s="24"/>
      <c r="B93" s="25" t="s">
        <v>16</v>
      </c>
      <c r="C93" s="26" t="s">
        <v>38</v>
      </c>
      <c r="D93" s="26"/>
      <c r="E93" s="53">
        <v>679.04499999999996</v>
      </c>
      <c r="F93" s="27">
        <f>E93</f>
        <v>679.04499999999996</v>
      </c>
      <c r="G93" s="27">
        <v>1</v>
      </c>
      <c r="H93" s="28">
        <f t="shared" ref="H93:H99" si="34">ROUND(F93*G93,3)</f>
        <v>679.04499999999996</v>
      </c>
      <c r="I93" s="86"/>
      <c r="J93" s="87"/>
      <c r="K93" s="49">
        <f t="shared" ref="K93:K99" si="35">J93+I93</f>
        <v>0</v>
      </c>
      <c r="L93" s="28">
        <f t="shared" ref="L93:L99" si="36">F93*I93</f>
        <v>0</v>
      </c>
      <c r="M93" s="28">
        <f t="shared" ref="M93:M99" si="37">H93*J93</f>
        <v>0</v>
      </c>
      <c r="N93" s="28">
        <f t="shared" ref="N93:N99" si="38">M93+L93</f>
        <v>0</v>
      </c>
      <c r="O93" s="22"/>
      <c r="P93" s="76"/>
      <c r="Q93" s="23">
        <f t="shared" si="29"/>
        <v>0</v>
      </c>
      <c r="R93" s="23">
        <f t="shared" si="30"/>
        <v>0</v>
      </c>
      <c r="S93" s="23">
        <f t="shared" si="31"/>
        <v>0</v>
      </c>
    </row>
    <row r="94" spans="1:19" s="1" customFormat="1" ht="11.1" customHeight="1" outlineLevel="1" x14ac:dyDescent="0.2">
      <c r="A94" s="29"/>
      <c r="B94" s="52" t="s">
        <v>57</v>
      </c>
      <c r="C94" s="31" t="s">
        <v>39</v>
      </c>
      <c r="D94" s="31"/>
      <c r="E94" s="54">
        <v>2.7411771813500003</v>
      </c>
      <c r="F94" s="32">
        <f>E94</f>
        <v>2.7411771813500003</v>
      </c>
      <c r="G94" s="34">
        <v>1.03</v>
      </c>
      <c r="H94" s="33">
        <f t="shared" si="34"/>
        <v>2.823</v>
      </c>
      <c r="I94" s="72"/>
      <c r="J94" s="88"/>
      <c r="K94" s="50">
        <f t="shared" si="35"/>
        <v>0</v>
      </c>
      <c r="L94" s="33">
        <f t="shared" si="36"/>
        <v>0</v>
      </c>
      <c r="M94" s="33">
        <f t="shared" si="37"/>
        <v>0</v>
      </c>
      <c r="N94" s="33">
        <f t="shared" si="38"/>
        <v>0</v>
      </c>
      <c r="O94" s="22"/>
      <c r="P94" s="76"/>
      <c r="Q94" s="23">
        <f t="shared" si="29"/>
        <v>0</v>
      </c>
      <c r="R94" s="23">
        <f t="shared" si="30"/>
        <v>0</v>
      </c>
      <c r="S94" s="23">
        <f t="shared" si="31"/>
        <v>0</v>
      </c>
    </row>
    <row r="95" spans="1:19" s="1" customFormat="1" ht="11.1" customHeight="1" outlineLevel="1" x14ac:dyDescent="0.2">
      <c r="A95" s="29"/>
      <c r="B95" s="52" t="s">
        <v>92</v>
      </c>
      <c r="C95" s="31" t="s">
        <v>39</v>
      </c>
      <c r="D95" s="31"/>
      <c r="E95" s="54">
        <v>0.69463582400000001</v>
      </c>
      <c r="F95" s="32">
        <f t="shared" ref="F95:F99" si="39">E95</f>
        <v>0.69463582400000001</v>
      </c>
      <c r="G95" s="34">
        <v>1.03</v>
      </c>
      <c r="H95" s="33">
        <f t="shared" si="34"/>
        <v>0.71499999999999997</v>
      </c>
      <c r="I95" s="72"/>
      <c r="J95" s="88"/>
      <c r="K95" s="50">
        <f t="shared" si="35"/>
        <v>0</v>
      </c>
      <c r="L95" s="33">
        <f t="shared" si="36"/>
        <v>0</v>
      </c>
      <c r="M95" s="33">
        <f t="shared" si="37"/>
        <v>0</v>
      </c>
      <c r="N95" s="33">
        <f t="shared" si="38"/>
        <v>0</v>
      </c>
      <c r="O95" s="22"/>
      <c r="P95" s="76"/>
      <c r="Q95" s="23">
        <f t="shared" si="29"/>
        <v>0</v>
      </c>
      <c r="R95" s="23">
        <f t="shared" si="30"/>
        <v>0</v>
      </c>
      <c r="S95" s="23">
        <f t="shared" si="31"/>
        <v>0</v>
      </c>
    </row>
    <row r="96" spans="1:19" s="1" customFormat="1" ht="11.1" customHeight="1" outlineLevel="1" x14ac:dyDescent="0.2">
      <c r="A96" s="29"/>
      <c r="B96" s="52" t="s">
        <v>58</v>
      </c>
      <c r="C96" s="31" t="s">
        <v>39</v>
      </c>
      <c r="D96" s="31"/>
      <c r="E96" s="54">
        <v>6.6067830840000008</v>
      </c>
      <c r="F96" s="32">
        <f t="shared" si="39"/>
        <v>6.6067830840000008</v>
      </c>
      <c r="G96" s="34">
        <v>1.03</v>
      </c>
      <c r="H96" s="33">
        <f t="shared" si="34"/>
        <v>6.8049999999999997</v>
      </c>
      <c r="I96" s="72"/>
      <c r="J96" s="88"/>
      <c r="K96" s="50">
        <f t="shared" si="35"/>
        <v>0</v>
      </c>
      <c r="L96" s="33">
        <f t="shared" si="36"/>
        <v>0</v>
      </c>
      <c r="M96" s="33">
        <f t="shared" si="37"/>
        <v>0</v>
      </c>
      <c r="N96" s="33">
        <f t="shared" si="38"/>
        <v>0</v>
      </c>
      <c r="O96" s="22"/>
      <c r="P96" s="76"/>
      <c r="Q96" s="23">
        <f t="shared" si="29"/>
        <v>0</v>
      </c>
      <c r="R96" s="23">
        <f t="shared" si="30"/>
        <v>0</v>
      </c>
      <c r="S96" s="23">
        <f t="shared" si="31"/>
        <v>0</v>
      </c>
    </row>
    <row r="97" spans="1:19" s="1" customFormat="1" ht="11.1" customHeight="1" outlineLevel="1" x14ac:dyDescent="0.2">
      <c r="A97" s="29"/>
      <c r="B97" s="52" t="s">
        <v>61</v>
      </c>
      <c r="C97" s="31" t="s">
        <v>39</v>
      </c>
      <c r="D97" s="31"/>
      <c r="E97" s="54">
        <v>1.9058595810000001</v>
      </c>
      <c r="F97" s="32">
        <f t="shared" si="39"/>
        <v>1.9058595810000001</v>
      </c>
      <c r="G97" s="34">
        <v>1.03</v>
      </c>
      <c r="H97" s="33">
        <f t="shared" si="34"/>
        <v>1.9630000000000001</v>
      </c>
      <c r="I97" s="72"/>
      <c r="J97" s="88"/>
      <c r="K97" s="50">
        <f t="shared" si="35"/>
        <v>0</v>
      </c>
      <c r="L97" s="33">
        <f t="shared" si="36"/>
        <v>0</v>
      </c>
      <c r="M97" s="33">
        <f t="shared" si="37"/>
        <v>0</v>
      </c>
      <c r="N97" s="33">
        <f t="shared" si="38"/>
        <v>0</v>
      </c>
      <c r="O97" s="22"/>
      <c r="P97" s="76"/>
      <c r="Q97" s="23">
        <f t="shared" si="29"/>
        <v>0</v>
      </c>
      <c r="R97" s="23">
        <f t="shared" si="30"/>
        <v>0</v>
      </c>
      <c r="S97" s="23">
        <f t="shared" si="31"/>
        <v>0</v>
      </c>
    </row>
    <row r="98" spans="1:19" s="1" customFormat="1" ht="11.1" customHeight="1" outlineLevel="1" x14ac:dyDescent="0.2">
      <c r="A98" s="29"/>
      <c r="B98" s="52" t="s">
        <v>109</v>
      </c>
      <c r="C98" s="31" t="s">
        <v>39</v>
      </c>
      <c r="D98" s="31"/>
      <c r="E98" s="54">
        <v>0.26179921871999995</v>
      </c>
      <c r="F98" s="32">
        <f t="shared" si="39"/>
        <v>0.26179921871999995</v>
      </c>
      <c r="G98" s="34">
        <v>1.03</v>
      </c>
      <c r="H98" s="33">
        <f t="shared" si="34"/>
        <v>0.27</v>
      </c>
      <c r="I98" s="72"/>
      <c r="J98" s="88"/>
      <c r="K98" s="50">
        <f t="shared" si="35"/>
        <v>0</v>
      </c>
      <c r="L98" s="33">
        <f t="shared" si="36"/>
        <v>0</v>
      </c>
      <c r="M98" s="33">
        <f t="shared" si="37"/>
        <v>0</v>
      </c>
      <c r="N98" s="33">
        <f t="shared" si="38"/>
        <v>0</v>
      </c>
      <c r="O98" s="22"/>
      <c r="P98" s="76"/>
      <c r="Q98" s="23">
        <f t="shared" si="29"/>
        <v>0</v>
      </c>
      <c r="R98" s="23">
        <f t="shared" si="30"/>
        <v>0</v>
      </c>
      <c r="S98" s="23">
        <f t="shared" si="31"/>
        <v>0</v>
      </c>
    </row>
    <row r="99" spans="1:19" s="1" customFormat="1" ht="11.1" customHeight="1" outlineLevel="1" x14ac:dyDescent="0.2">
      <c r="A99" s="29"/>
      <c r="B99" s="57" t="s">
        <v>137</v>
      </c>
      <c r="C99" s="31" t="s">
        <v>45</v>
      </c>
      <c r="D99" s="31"/>
      <c r="E99" s="54">
        <f>SUM(E94:E98)</f>
        <v>12.210254889070001</v>
      </c>
      <c r="F99" s="32">
        <f t="shared" si="39"/>
        <v>12.210254889070001</v>
      </c>
      <c r="G99" s="34">
        <v>19</v>
      </c>
      <c r="H99" s="33">
        <f t="shared" si="34"/>
        <v>231.995</v>
      </c>
      <c r="I99" s="72"/>
      <c r="J99" s="88"/>
      <c r="K99" s="50">
        <f t="shared" si="35"/>
        <v>0</v>
      </c>
      <c r="L99" s="33">
        <f t="shared" si="36"/>
        <v>0</v>
      </c>
      <c r="M99" s="33">
        <f t="shared" si="37"/>
        <v>0</v>
      </c>
      <c r="N99" s="33">
        <f t="shared" si="38"/>
        <v>0</v>
      </c>
      <c r="O99" s="22"/>
      <c r="P99" s="76"/>
      <c r="Q99" s="23">
        <f t="shared" si="29"/>
        <v>0</v>
      </c>
      <c r="R99" s="23">
        <f t="shared" si="30"/>
        <v>0</v>
      </c>
      <c r="S99" s="23">
        <f t="shared" si="31"/>
        <v>0</v>
      </c>
    </row>
    <row r="100" spans="1:19" s="16" customFormat="1" ht="21.95" customHeight="1" outlineLevel="1" x14ac:dyDescent="0.2">
      <c r="A100" s="17">
        <v>17</v>
      </c>
      <c r="B100" s="18" t="s">
        <v>90</v>
      </c>
      <c r="C100" s="19" t="s">
        <v>38</v>
      </c>
      <c r="D100" s="19"/>
      <c r="E100" s="20">
        <f>E92</f>
        <v>679.04499999999996</v>
      </c>
      <c r="F100" s="20">
        <f>F101</f>
        <v>679.04499999999996</v>
      </c>
      <c r="G100" s="21"/>
      <c r="H100" s="20">
        <f>H101</f>
        <v>679.04499999999996</v>
      </c>
      <c r="I100" s="85"/>
      <c r="J100" s="85"/>
      <c r="K100" s="21">
        <f>N100/H100</f>
        <v>0</v>
      </c>
      <c r="L100" s="21">
        <f>L101+L102</f>
        <v>0</v>
      </c>
      <c r="M100" s="21">
        <f>M101+M102</f>
        <v>0</v>
      </c>
      <c r="N100" s="21">
        <f>N101+N102</f>
        <v>0</v>
      </c>
      <c r="O100" s="22"/>
      <c r="P100" s="76"/>
      <c r="Q100" s="23">
        <f t="shared" si="29"/>
        <v>0</v>
      </c>
      <c r="R100" s="23">
        <f t="shared" si="30"/>
        <v>0</v>
      </c>
      <c r="S100" s="23">
        <f t="shared" si="31"/>
        <v>0</v>
      </c>
    </row>
    <row r="101" spans="1:19" s="23" customFormat="1" ht="11.1" customHeight="1" outlineLevel="1" x14ac:dyDescent="0.2">
      <c r="A101" s="24"/>
      <c r="B101" s="25" t="s">
        <v>16</v>
      </c>
      <c r="C101" s="26" t="s">
        <v>38</v>
      </c>
      <c r="D101" s="26"/>
      <c r="E101" s="53">
        <f>E93</f>
        <v>679.04499999999996</v>
      </c>
      <c r="F101" s="27">
        <f>E101</f>
        <v>679.04499999999996</v>
      </c>
      <c r="G101" s="27">
        <v>1</v>
      </c>
      <c r="H101" s="28">
        <f>ROUND(F101*G101,3)</f>
        <v>679.04499999999996</v>
      </c>
      <c r="I101" s="89"/>
      <c r="J101" s="87"/>
      <c r="K101" s="51">
        <f>J101+I101</f>
        <v>0</v>
      </c>
      <c r="L101" s="28">
        <f>F101*I101</f>
        <v>0</v>
      </c>
      <c r="M101" s="28">
        <f>H101*J101</f>
        <v>0</v>
      </c>
      <c r="N101" s="28">
        <f>M101+L101</f>
        <v>0</v>
      </c>
      <c r="O101" s="22"/>
      <c r="P101" s="76"/>
      <c r="Q101" s="23">
        <f t="shared" si="29"/>
        <v>0</v>
      </c>
      <c r="R101" s="23">
        <f t="shared" si="30"/>
        <v>0</v>
      </c>
      <c r="S101" s="23">
        <f t="shared" si="31"/>
        <v>0</v>
      </c>
    </row>
    <row r="102" spans="1:19" s="1" customFormat="1" ht="34.5" customHeight="1" outlineLevel="1" x14ac:dyDescent="0.2">
      <c r="A102" s="29"/>
      <c r="B102" s="30" t="s">
        <v>153</v>
      </c>
      <c r="C102" s="31" t="s">
        <v>41</v>
      </c>
      <c r="D102" s="31"/>
      <c r="E102" s="54">
        <v>44</v>
      </c>
      <c r="F102" s="32">
        <f>E102</f>
        <v>44</v>
      </c>
      <c r="G102" s="36">
        <v>1</v>
      </c>
      <c r="H102" s="33">
        <f>ROUND(F102*G102,3)</f>
        <v>44</v>
      </c>
      <c r="I102" s="72"/>
      <c r="J102" s="72"/>
      <c r="K102" s="33">
        <f>J102+I102</f>
        <v>0</v>
      </c>
      <c r="L102" s="33">
        <f>F102*I102</f>
        <v>0</v>
      </c>
      <c r="M102" s="33">
        <f>H102*J102</f>
        <v>0</v>
      </c>
      <c r="N102" s="33">
        <f>M102+L102</f>
        <v>0</v>
      </c>
      <c r="O102" s="63" t="s">
        <v>166</v>
      </c>
      <c r="P102" s="76"/>
      <c r="Q102" s="23">
        <f t="shared" si="29"/>
        <v>0</v>
      </c>
      <c r="R102" s="23">
        <f t="shared" si="30"/>
        <v>0</v>
      </c>
      <c r="S102" s="23">
        <f t="shared" si="31"/>
        <v>0</v>
      </c>
    </row>
    <row r="103" spans="1:19" s="16" customFormat="1" ht="21.95" customHeight="1" outlineLevel="1" x14ac:dyDescent="0.2">
      <c r="A103" s="17">
        <v>18</v>
      </c>
      <c r="B103" s="18" t="s">
        <v>91</v>
      </c>
      <c r="C103" s="19" t="s">
        <v>38</v>
      </c>
      <c r="D103" s="19"/>
      <c r="E103" s="20">
        <f>E104</f>
        <v>679.04499999999996</v>
      </c>
      <c r="F103" s="20">
        <f>F104</f>
        <v>679.04499999999996</v>
      </c>
      <c r="G103" s="21"/>
      <c r="H103" s="20">
        <f>H104</f>
        <v>679.04499999999996</v>
      </c>
      <c r="I103" s="85"/>
      <c r="J103" s="85"/>
      <c r="K103" s="21">
        <f>N103/H103</f>
        <v>0</v>
      </c>
      <c r="L103" s="21">
        <f>L104+L105+L106</f>
        <v>0</v>
      </c>
      <c r="M103" s="21">
        <f>M104+M105+M106</f>
        <v>0</v>
      </c>
      <c r="N103" s="21">
        <f>N104+N105+N106</f>
        <v>0</v>
      </c>
      <c r="O103" s="22"/>
      <c r="P103" s="76"/>
      <c r="Q103" s="23">
        <f t="shared" si="29"/>
        <v>0</v>
      </c>
      <c r="R103" s="23">
        <f t="shared" si="30"/>
        <v>0</v>
      </c>
      <c r="S103" s="23">
        <f t="shared" si="31"/>
        <v>0</v>
      </c>
    </row>
    <row r="104" spans="1:19" s="23" customFormat="1" ht="11.1" customHeight="1" outlineLevel="1" x14ac:dyDescent="0.2">
      <c r="A104" s="24"/>
      <c r="B104" s="25" t="s">
        <v>16</v>
      </c>
      <c r="C104" s="26" t="s">
        <v>38</v>
      </c>
      <c r="D104" s="26"/>
      <c r="E104" s="53">
        <f>E101</f>
        <v>679.04499999999996</v>
      </c>
      <c r="F104" s="27">
        <f>E104</f>
        <v>679.04499999999996</v>
      </c>
      <c r="G104" s="27">
        <v>1</v>
      </c>
      <c r="H104" s="28">
        <f>ROUND(F104*G104,3)</f>
        <v>679.04499999999996</v>
      </c>
      <c r="I104" s="89"/>
      <c r="J104" s="87"/>
      <c r="K104" s="51">
        <f>J104+I104</f>
        <v>0</v>
      </c>
      <c r="L104" s="28">
        <f>F104*I104</f>
        <v>0</v>
      </c>
      <c r="M104" s="28">
        <f>H104*J104</f>
        <v>0</v>
      </c>
      <c r="N104" s="28">
        <f>M104+L104</f>
        <v>0</v>
      </c>
      <c r="O104" s="22"/>
      <c r="P104" s="76"/>
      <c r="Q104" s="23">
        <f t="shared" si="29"/>
        <v>0</v>
      </c>
      <c r="R104" s="23">
        <f t="shared" si="30"/>
        <v>0</v>
      </c>
      <c r="S104" s="23">
        <f t="shared" si="31"/>
        <v>0</v>
      </c>
    </row>
    <row r="105" spans="1:19" s="1" customFormat="1" ht="11.1" customHeight="1" outlineLevel="1" x14ac:dyDescent="0.2">
      <c r="A105" s="29"/>
      <c r="B105" s="30" t="s">
        <v>44</v>
      </c>
      <c r="C105" s="31" t="s">
        <v>45</v>
      </c>
      <c r="D105" s="31"/>
      <c r="E105" s="54">
        <f>E103</f>
        <v>679.04499999999996</v>
      </c>
      <c r="F105" s="32">
        <f>E105</f>
        <v>679.04499999999996</v>
      </c>
      <c r="G105" s="37">
        <v>0.1</v>
      </c>
      <c r="H105" s="33">
        <f>ROUND(F105*G105,3)</f>
        <v>67.905000000000001</v>
      </c>
      <c r="I105" s="72"/>
      <c r="J105" s="90"/>
      <c r="K105" s="34">
        <f>J105+I105</f>
        <v>0</v>
      </c>
      <c r="L105" s="33">
        <f>F105*I105</f>
        <v>0</v>
      </c>
      <c r="M105" s="33">
        <f>H105*J105</f>
        <v>0</v>
      </c>
      <c r="N105" s="33">
        <f>M105+L105</f>
        <v>0</v>
      </c>
      <c r="O105" s="22"/>
      <c r="P105" s="76"/>
      <c r="Q105" s="23">
        <f t="shared" si="29"/>
        <v>0</v>
      </c>
      <c r="R105" s="23">
        <f t="shared" si="30"/>
        <v>0</v>
      </c>
      <c r="S105" s="23">
        <f t="shared" si="31"/>
        <v>0</v>
      </c>
    </row>
    <row r="106" spans="1:19" s="1" customFormat="1" ht="11.1" customHeight="1" outlineLevel="1" x14ac:dyDescent="0.2">
      <c r="A106" s="29"/>
      <c r="B106" s="30" t="s">
        <v>46</v>
      </c>
      <c r="C106" s="31" t="s">
        <v>45</v>
      </c>
      <c r="D106" s="31"/>
      <c r="E106" s="54">
        <f>E103</f>
        <v>679.04499999999996</v>
      </c>
      <c r="F106" s="32">
        <f>E106</f>
        <v>679.04499999999996</v>
      </c>
      <c r="G106" s="34">
        <v>0.28000000000000003</v>
      </c>
      <c r="H106" s="33">
        <f>ROUND(F106*G106,3)</f>
        <v>190.13300000000001</v>
      </c>
      <c r="I106" s="72"/>
      <c r="J106" s="90"/>
      <c r="K106" s="34">
        <f>J106+I106</f>
        <v>0</v>
      </c>
      <c r="L106" s="33">
        <f>F106*I106</f>
        <v>0</v>
      </c>
      <c r="M106" s="33">
        <f>H106*J106</f>
        <v>0</v>
      </c>
      <c r="N106" s="33">
        <f>M106+L106</f>
        <v>0</v>
      </c>
      <c r="O106" s="22"/>
      <c r="P106" s="76"/>
      <c r="Q106" s="23">
        <f t="shared" si="29"/>
        <v>0</v>
      </c>
      <c r="R106" s="23">
        <f t="shared" si="30"/>
        <v>0</v>
      </c>
      <c r="S106" s="23">
        <f t="shared" si="31"/>
        <v>0</v>
      </c>
    </row>
    <row r="107" spans="1:19" s="4" customFormat="1" ht="24.95" customHeight="1" outlineLevel="1" x14ac:dyDescent="0.2">
      <c r="A107" s="11"/>
      <c r="B107" s="12" t="s">
        <v>94</v>
      </c>
      <c r="C107" s="13"/>
      <c r="D107" s="13"/>
      <c r="E107" s="12"/>
      <c r="F107" s="12"/>
      <c r="G107" s="12"/>
      <c r="H107" s="12"/>
      <c r="I107" s="91"/>
      <c r="J107" s="91"/>
      <c r="K107" s="12"/>
      <c r="L107" s="14">
        <f>L108+L118+L121+L125+L138+L141</f>
        <v>0</v>
      </c>
      <c r="M107" s="14">
        <f t="shared" ref="M107:N107" si="40">M108+M118+M121+M125+M138+M141</f>
        <v>0</v>
      </c>
      <c r="N107" s="14">
        <f t="shared" si="40"/>
        <v>0</v>
      </c>
      <c r="O107" s="15"/>
      <c r="P107" s="74"/>
      <c r="Q107" s="23">
        <f t="shared" si="29"/>
        <v>0</v>
      </c>
      <c r="R107" s="23">
        <f t="shared" si="30"/>
        <v>0</v>
      </c>
      <c r="S107" s="23">
        <f t="shared" si="31"/>
        <v>0</v>
      </c>
    </row>
    <row r="108" spans="1:19" s="16" customFormat="1" ht="21.95" customHeight="1" outlineLevel="1" x14ac:dyDescent="0.2">
      <c r="A108" s="17">
        <v>19</v>
      </c>
      <c r="B108" s="18" t="s">
        <v>96</v>
      </c>
      <c r="C108" s="19" t="s">
        <v>38</v>
      </c>
      <c r="D108" s="19"/>
      <c r="E108" s="20">
        <f>E109</f>
        <v>28.195</v>
      </c>
      <c r="F108" s="20">
        <f>F109</f>
        <v>28.195</v>
      </c>
      <c r="G108" s="21"/>
      <c r="H108" s="20">
        <f>H109</f>
        <v>28.195</v>
      </c>
      <c r="I108" s="85"/>
      <c r="J108" s="85"/>
      <c r="K108" s="21">
        <f>N108/H108</f>
        <v>0</v>
      </c>
      <c r="L108" s="21">
        <f>L109+L110+L111+L112+L113+L114+L115+L116+L117</f>
        <v>0</v>
      </c>
      <c r="M108" s="21">
        <f t="shared" ref="M108:N108" si="41">M109+M110+M111+M112+M113+M114+M115+M116+M117</f>
        <v>0</v>
      </c>
      <c r="N108" s="21">
        <f t="shared" si="41"/>
        <v>0</v>
      </c>
      <c r="O108" s="22"/>
      <c r="P108" s="76"/>
      <c r="Q108" s="23">
        <f t="shared" si="29"/>
        <v>0</v>
      </c>
      <c r="R108" s="23">
        <f t="shared" si="30"/>
        <v>0</v>
      </c>
      <c r="S108" s="23">
        <f t="shared" si="31"/>
        <v>0</v>
      </c>
    </row>
    <row r="109" spans="1:19" s="23" customFormat="1" ht="11.1" customHeight="1" outlineLevel="1" x14ac:dyDescent="0.2">
      <c r="A109" s="24"/>
      <c r="B109" s="25" t="s">
        <v>16</v>
      </c>
      <c r="C109" s="26" t="s">
        <v>38</v>
      </c>
      <c r="D109" s="26"/>
      <c r="E109" s="53">
        <f>5.555+1.86+9+1.37+10.41</f>
        <v>28.195</v>
      </c>
      <c r="F109" s="27">
        <f>E109</f>
        <v>28.195</v>
      </c>
      <c r="G109" s="27">
        <v>1</v>
      </c>
      <c r="H109" s="28">
        <f t="shared" ref="H109:H117" si="42">ROUND(F109*G109,3)</f>
        <v>28.195</v>
      </c>
      <c r="I109" s="86"/>
      <c r="J109" s="87"/>
      <c r="K109" s="49">
        <f t="shared" ref="K109:K117" si="43">J109+I109</f>
        <v>0</v>
      </c>
      <c r="L109" s="28">
        <f t="shared" ref="L109:L117" si="44">F109*I109</f>
        <v>0</v>
      </c>
      <c r="M109" s="28">
        <f t="shared" ref="M109:M117" si="45">H109*J109</f>
        <v>0</v>
      </c>
      <c r="N109" s="28">
        <f t="shared" ref="N109:N117" si="46">M109+L109</f>
        <v>0</v>
      </c>
      <c r="O109" s="22"/>
      <c r="P109" s="76"/>
      <c r="Q109" s="23">
        <f t="shared" si="29"/>
        <v>0</v>
      </c>
      <c r="R109" s="23">
        <f t="shared" si="30"/>
        <v>0</v>
      </c>
      <c r="S109" s="23">
        <f t="shared" si="31"/>
        <v>0</v>
      </c>
    </row>
    <row r="110" spans="1:19" s="1" customFormat="1" ht="11.1" customHeight="1" outlineLevel="1" x14ac:dyDescent="0.2">
      <c r="A110" s="29"/>
      <c r="B110" s="52" t="s">
        <v>95</v>
      </c>
      <c r="C110" s="31" t="s">
        <v>39</v>
      </c>
      <c r="D110" s="31"/>
      <c r="E110" s="54">
        <v>0.71604804999999994</v>
      </c>
      <c r="F110" s="32">
        <f>E110</f>
        <v>0.71604804999999994</v>
      </c>
      <c r="G110" s="34">
        <v>1.03</v>
      </c>
      <c r="H110" s="33">
        <f t="shared" si="42"/>
        <v>0.73799999999999999</v>
      </c>
      <c r="I110" s="72"/>
      <c r="J110" s="88"/>
      <c r="K110" s="50">
        <f t="shared" si="43"/>
        <v>0</v>
      </c>
      <c r="L110" s="33">
        <f t="shared" si="44"/>
        <v>0</v>
      </c>
      <c r="M110" s="33">
        <f t="shared" si="45"/>
        <v>0</v>
      </c>
      <c r="N110" s="33">
        <f t="shared" si="46"/>
        <v>0</v>
      </c>
      <c r="O110" s="22"/>
      <c r="P110" s="76"/>
      <c r="Q110" s="23">
        <f t="shared" si="29"/>
        <v>0</v>
      </c>
      <c r="R110" s="23">
        <f t="shared" si="30"/>
        <v>0</v>
      </c>
      <c r="S110" s="23">
        <f t="shared" si="31"/>
        <v>0</v>
      </c>
    </row>
    <row r="111" spans="1:19" s="1" customFormat="1" ht="11.1" customHeight="1" outlineLevel="1" x14ac:dyDescent="0.2">
      <c r="A111" s="29"/>
      <c r="B111" s="52" t="s">
        <v>99</v>
      </c>
      <c r="C111" s="31" t="s">
        <v>39</v>
      </c>
      <c r="D111" s="31"/>
      <c r="E111" s="54">
        <v>0.62916660000000002</v>
      </c>
      <c r="F111" s="32">
        <f t="shared" ref="F111:F117" si="47">E111</f>
        <v>0.62916660000000002</v>
      </c>
      <c r="G111" s="34">
        <v>1.03</v>
      </c>
      <c r="H111" s="33">
        <f t="shared" si="42"/>
        <v>0.64800000000000002</v>
      </c>
      <c r="I111" s="72"/>
      <c r="J111" s="88"/>
      <c r="K111" s="50">
        <f t="shared" si="43"/>
        <v>0</v>
      </c>
      <c r="L111" s="33">
        <f t="shared" si="44"/>
        <v>0</v>
      </c>
      <c r="M111" s="33">
        <f t="shared" si="45"/>
        <v>0</v>
      </c>
      <c r="N111" s="33">
        <f t="shared" si="46"/>
        <v>0</v>
      </c>
      <c r="O111" s="22"/>
      <c r="P111" s="76"/>
      <c r="Q111" s="23">
        <f t="shared" si="29"/>
        <v>0</v>
      </c>
      <c r="R111" s="23">
        <f t="shared" si="30"/>
        <v>0</v>
      </c>
      <c r="S111" s="23">
        <f t="shared" si="31"/>
        <v>0</v>
      </c>
    </row>
    <row r="112" spans="1:19" s="1" customFormat="1" ht="11.1" customHeight="1" outlineLevel="1" x14ac:dyDescent="0.2">
      <c r="A112" s="29"/>
      <c r="B112" s="52" t="s">
        <v>100</v>
      </c>
      <c r="C112" s="31" t="s">
        <v>39</v>
      </c>
      <c r="D112" s="31"/>
      <c r="E112" s="54">
        <v>1.0706778499999998</v>
      </c>
      <c r="F112" s="32">
        <f t="shared" si="47"/>
        <v>1.0706778499999998</v>
      </c>
      <c r="G112" s="34">
        <v>1.03</v>
      </c>
      <c r="H112" s="33">
        <f t="shared" si="42"/>
        <v>1.103</v>
      </c>
      <c r="I112" s="72"/>
      <c r="J112" s="88"/>
      <c r="K112" s="50">
        <f t="shared" si="43"/>
        <v>0</v>
      </c>
      <c r="L112" s="33">
        <f t="shared" si="44"/>
        <v>0</v>
      </c>
      <c r="M112" s="33">
        <f t="shared" si="45"/>
        <v>0</v>
      </c>
      <c r="N112" s="33">
        <f t="shared" si="46"/>
        <v>0</v>
      </c>
      <c r="O112" s="22"/>
      <c r="P112" s="76"/>
      <c r="Q112" s="23">
        <f t="shared" si="29"/>
        <v>0</v>
      </c>
      <c r="R112" s="23">
        <f t="shared" si="30"/>
        <v>0</v>
      </c>
      <c r="S112" s="23">
        <f t="shared" si="31"/>
        <v>0</v>
      </c>
    </row>
    <row r="113" spans="1:19" s="1" customFormat="1" ht="11.1" customHeight="1" outlineLevel="1" x14ac:dyDescent="0.2">
      <c r="A113" s="29"/>
      <c r="B113" s="52" t="s">
        <v>101</v>
      </c>
      <c r="C113" s="31" t="s">
        <v>39</v>
      </c>
      <c r="D113" s="31"/>
      <c r="E113" s="54">
        <v>8.7040799999999995E-3</v>
      </c>
      <c r="F113" s="32">
        <f t="shared" si="47"/>
        <v>8.7040799999999995E-3</v>
      </c>
      <c r="G113" s="34">
        <v>1.03</v>
      </c>
      <c r="H113" s="33">
        <f t="shared" si="42"/>
        <v>8.9999999999999993E-3</v>
      </c>
      <c r="I113" s="72"/>
      <c r="J113" s="88"/>
      <c r="K113" s="50">
        <f t="shared" si="43"/>
        <v>0</v>
      </c>
      <c r="L113" s="33">
        <f t="shared" si="44"/>
        <v>0</v>
      </c>
      <c r="M113" s="33">
        <f t="shared" si="45"/>
        <v>0</v>
      </c>
      <c r="N113" s="33">
        <f t="shared" si="46"/>
        <v>0</v>
      </c>
      <c r="O113" s="22"/>
      <c r="P113" s="76"/>
      <c r="Q113" s="23">
        <f t="shared" si="29"/>
        <v>0</v>
      </c>
      <c r="R113" s="23">
        <f t="shared" si="30"/>
        <v>0</v>
      </c>
      <c r="S113" s="23">
        <f t="shared" si="31"/>
        <v>0</v>
      </c>
    </row>
    <row r="114" spans="1:19" s="1" customFormat="1" ht="11.1" customHeight="1" outlineLevel="1" x14ac:dyDescent="0.2">
      <c r="A114" s="29"/>
      <c r="B114" s="52" t="s">
        <v>102</v>
      </c>
      <c r="C114" s="31" t="s">
        <v>39</v>
      </c>
      <c r="D114" s="31"/>
      <c r="E114" s="54">
        <v>6.7522559999999995E-2</v>
      </c>
      <c r="F114" s="32">
        <f t="shared" si="47"/>
        <v>6.7522559999999995E-2</v>
      </c>
      <c r="G114" s="34">
        <v>1.03</v>
      </c>
      <c r="H114" s="33">
        <f t="shared" si="42"/>
        <v>7.0000000000000007E-2</v>
      </c>
      <c r="I114" s="72"/>
      <c r="J114" s="88"/>
      <c r="K114" s="50">
        <f t="shared" si="43"/>
        <v>0</v>
      </c>
      <c r="L114" s="33">
        <f t="shared" si="44"/>
        <v>0</v>
      </c>
      <c r="M114" s="33">
        <f t="shared" si="45"/>
        <v>0</v>
      </c>
      <c r="N114" s="33">
        <f t="shared" si="46"/>
        <v>0</v>
      </c>
      <c r="O114" s="22"/>
      <c r="P114" s="76"/>
      <c r="Q114" s="23">
        <f t="shared" si="29"/>
        <v>0</v>
      </c>
      <c r="R114" s="23">
        <f t="shared" si="30"/>
        <v>0</v>
      </c>
      <c r="S114" s="23">
        <f t="shared" si="31"/>
        <v>0</v>
      </c>
    </row>
    <row r="115" spans="1:19" s="1" customFormat="1" ht="11.1" customHeight="1" outlineLevel="1" x14ac:dyDescent="0.2">
      <c r="A115" s="29"/>
      <c r="B115" s="52" t="s">
        <v>79</v>
      </c>
      <c r="C115" s="31" t="s">
        <v>39</v>
      </c>
      <c r="D115" s="31"/>
      <c r="E115" s="54">
        <v>9.8150000000000008E-3</v>
      </c>
      <c r="F115" s="32">
        <f t="shared" si="47"/>
        <v>9.8150000000000008E-3</v>
      </c>
      <c r="G115" s="34">
        <v>1.03</v>
      </c>
      <c r="H115" s="33">
        <f t="shared" si="42"/>
        <v>0.01</v>
      </c>
      <c r="I115" s="72"/>
      <c r="J115" s="88"/>
      <c r="K115" s="50">
        <f t="shared" si="43"/>
        <v>0</v>
      </c>
      <c r="L115" s="33">
        <f t="shared" si="44"/>
        <v>0</v>
      </c>
      <c r="M115" s="33">
        <f t="shared" si="45"/>
        <v>0</v>
      </c>
      <c r="N115" s="33">
        <f t="shared" si="46"/>
        <v>0</v>
      </c>
      <c r="O115" s="22"/>
      <c r="P115" s="76"/>
      <c r="Q115" s="23">
        <f t="shared" si="29"/>
        <v>0</v>
      </c>
      <c r="R115" s="23">
        <f t="shared" si="30"/>
        <v>0</v>
      </c>
      <c r="S115" s="23">
        <f t="shared" si="31"/>
        <v>0</v>
      </c>
    </row>
    <row r="116" spans="1:19" s="1" customFormat="1" ht="11.1" customHeight="1" outlineLevel="1" x14ac:dyDescent="0.2">
      <c r="A116" s="29"/>
      <c r="B116" s="52" t="s">
        <v>99</v>
      </c>
      <c r="C116" s="31" t="s">
        <v>39</v>
      </c>
      <c r="D116" s="31"/>
      <c r="E116" s="54">
        <v>0.34894540000000002</v>
      </c>
      <c r="F116" s="32">
        <f t="shared" si="47"/>
        <v>0.34894540000000002</v>
      </c>
      <c r="G116" s="34">
        <v>1.03</v>
      </c>
      <c r="H116" s="33">
        <f t="shared" si="42"/>
        <v>0.35899999999999999</v>
      </c>
      <c r="I116" s="72"/>
      <c r="J116" s="88"/>
      <c r="K116" s="50">
        <f t="shared" si="43"/>
        <v>0</v>
      </c>
      <c r="L116" s="33">
        <f t="shared" si="44"/>
        <v>0</v>
      </c>
      <c r="M116" s="33">
        <f t="shared" si="45"/>
        <v>0</v>
      </c>
      <c r="N116" s="33">
        <f t="shared" si="46"/>
        <v>0</v>
      </c>
      <c r="O116" s="22"/>
      <c r="P116" s="76"/>
      <c r="Q116" s="23">
        <f t="shared" si="29"/>
        <v>0</v>
      </c>
      <c r="R116" s="23">
        <f t="shared" si="30"/>
        <v>0</v>
      </c>
      <c r="S116" s="23">
        <f t="shared" si="31"/>
        <v>0</v>
      </c>
    </row>
    <row r="117" spans="1:19" s="1" customFormat="1" ht="11.1" customHeight="1" outlineLevel="1" x14ac:dyDescent="0.2">
      <c r="A117" s="29"/>
      <c r="B117" s="57" t="s">
        <v>137</v>
      </c>
      <c r="C117" s="31" t="s">
        <v>45</v>
      </c>
      <c r="D117" s="31"/>
      <c r="E117" s="54">
        <f>SUM(E110:E116)</f>
        <v>2.8508795399999998</v>
      </c>
      <c r="F117" s="32">
        <f t="shared" si="47"/>
        <v>2.8508795399999998</v>
      </c>
      <c r="G117" s="34">
        <v>19</v>
      </c>
      <c r="H117" s="33">
        <f t="shared" si="42"/>
        <v>54.167000000000002</v>
      </c>
      <c r="I117" s="72"/>
      <c r="J117" s="88"/>
      <c r="K117" s="50">
        <f t="shared" si="43"/>
        <v>0</v>
      </c>
      <c r="L117" s="33">
        <f t="shared" si="44"/>
        <v>0</v>
      </c>
      <c r="M117" s="33">
        <f t="shared" si="45"/>
        <v>0</v>
      </c>
      <c r="N117" s="33">
        <f t="shared" si="46"/>
        <v>0</v>
      </c>
      <c r="O117" s="22"/>
      <c r="P117" s="76"/>
      <c r="Q117" s="23">
        <f t="shared" si="29"/>
        <v>0</v>
      </c>
      <c r="R117" s="23">
        <f t="shared" si="30"/>
        <v>0</v>
      </c>
      <c r="S117" s="23">
        <f t="shared" si="31"/>
        <v>0</v>
      </c>
    </row>
    <row r="118" spans="1:19" s="16" customFormat="1" ht="21.95" customHeight="1" outlineLevel="1" x14ac:dyDescent="0.2">
      <c r="A118" s="17">
        <v>20</v>
      </c>
      <c r="B118" s="18" t="s">
        <v>97</v>
      </c>
      <c r="C118" s="19" t="s">
        <v>38</v>
      </c>
      <c r="D118" s="19"/>
      <c r="E118" s="20">
        <f>E108</f>
        <v>28.195</v>
      </c>
      <c r="F118" s="20">
        <f>F119</f>
        <v>28.195</v>
      </c>
      <c r="G118" s="21"/>
      <c r="H118" s="20">
        <f>H119</f>
        <v>28.195</v>
      </c>
      <c r="I118" s="85"/>
      <c r="J118" s="85"/>
      <c r="K118" s="21">
        <f>N118/H118</f>
        <v>0</v>
      </c>
      <c r="L118" s="21">
        <f>L119+L120</f>
        <v>0</v>
      </c>
      <c r="M118" s="21">
        <f>M119+M120</f>
        <v>0</v>
      </c>
      <c r="N118" s="21">
        <f>N119+N120</f>
        <v>0</v>
      </c>
      <c r="O118" s="22"/>
      <c r="P118" s="76"/>
      <c r="Q118" s="23">
        <f t="shared" si="29"/>
        <v>0</v>
      </c>
      <c r="R118" s="23">
        <f t="shared" si="30"/>
        <v>0</v>
      </c>
      <c r="S118" s="23">
        <f t="shared" si="31"/>
        <v>0</v>
      </c>
    </row>
    <row r="119" spans="1:19" s="23" customFormat="1" ht="11.1" customHeight="1" outlineLevel="1" x14ac:dyDescent="0.2">
      <c r="A119" s="24"/>
      <c r="B119" s="25" t="s">
        <v>16</v>
      </c>
      <c r="C119" s="26" t="s">
        <v>38</v>
      </c>
      <c r="D119" s="26"/>
      <c r="E119" s="53">
        <f>E109</f>
        <v>28.195</v>
      </c>
      <c r="F119" s="27">
        <f>E119</f>
        <v>28.195</v>
      </c>
      <c r="G119" s="27">
        <v>1</v>
      </c>
      <c r="H119" s="28">
        <f>ROUND(F119*G119,3)</f>
        <v>28.195</v>
      </c>
      <c r="I119" s="89"/>
      <c r="J119" s="87"/>
      <c r="K119" s="51">
        <f>J119+I119</f>
        <v>0</v>
      </c>
      <c r="L119" s="28">
        <f>F119*I119</f>
        <v>0</v>
      </c>
      <c r="M119" s="28">
        <f>H119*J119</f>
        <v>0</v>
      </c>
      <c r="N119" s="28">
        <f>M119+L119</f>
        <v>0</v>
      </c>
      <c r="O119" s="22"/>
      <c r="P119" s="76"/>
      <c r="Q119" s="23">
        <f t="shared" si="29"/>
        <v>0</v>
      </c>
      <c r="R119" s="23">
        <f t="shared" si="30"/>
        <v>0</v>
      </c>
      <c r="S119" s="23">
        <f t="shared" si="31"/>
        <v>0</v>
      </c>
    </row>
    <row r="120" spans="1:19" s="1" customFormat="1" ht="13.5" customHeight="1" outlineLevel="1" x14ac:dyDescent="0.2">
      <c r="A120" s="29"/>
      <c r="B120" s="30" t="s">
        <v>152</v>
      </c>
      <c r="C120" s="31" t="s">
        <v>41</v>
      </c>
      <c r="D120" s="31"/>
      <c r="E120" s="32">
        <v>336</v>
      </c>
      <c r="F120" s="32">
        <f>E120</f>
        <v>336</v>
      </c>
      <c r="G120" s="36">
        <v>1</v>
      </c>
      <c r="H120" s="33">
        <f>ROUND(F120*G120,3)</f>
        <v>336</v>
      </c>
      <c r="I120" s="72"/>
      <c r="J120" s="72"/>
      <c r="K120" s="33">
        <f>J120+I120</f>
        <v>0</v>
      </c>
      <c r="L120" s="33">
        <f>F120*I120</f>
        <v>0</v>
      </c>
      <c r="M120" s="33">
        <f>H120*J120</f>
        <v>0</v>
      </c>
      <c r="N120" s="33">
        <f>M120+L120</f>
        <v>0</v>
      </c>
      <c r="O120" s="22"/>
      <c r="P120" s="76"/>
      <c r="Q120" s="23">
        <f t="shared" si="29"/>
        <v>0</v>
      </c>
      <c r="R120" s="23">
        <f t="shared" si="30"/>
        <v>0</v>
      </c>
      <c r="S120" s="23">
        <f t="shared" si="31"/>
        <v>0</v>
      </c>
    </row>
    <row r="121" spans="1:19" s="16" customFormat="1" ht="21.95" customHeight="1" outlineLevel="1" x14ac:dyDescent="0.2">
      <c r="A121" s="17">
        <v>21</v>
      </c>
      <c r="B121" s="18" t="s">
        <v>98</v>
      </c>
      <c r="C121" s="19" t="s">
        <v>38</v>
      </c>
      <c r="D121" s="19"/>
      <c r="E121" s="20">
        <f>E119</f>
        <v>28.195</v>
      </c>
      <c r="F121" s="20">
        <f>F122</f>
        <v>28.195</v>
      </c>
      <c r="G121" s="21"/>
      <c r="H121" s="20">
        <f>H122</f>
        <v>28.195</v>
      </c>
      <c r="I121" s="85"/>
      <c r="J121" s="85"/>
      <c r="K121" s="21">
        <f>N121/H121</f>
        <v>0</v>
      </c>
      <c r="L121" s="21">
        <f>L122+L123+L124</f>
        <v>0</v>
      </c>
      <c r="M121" s="21">
        <f>M122+M123+M124</f>
        <v>0</v>
      </c>
      <c r="N121" s="21">
        <f>N122+N123+N124</f>
        <v>0</v>
      </c>
      <c r="O121" s="22"/>
      <c r="P121" s="76"/>
      <c r="Q121" s="23">
        <f t="shared" si="29"/>
        <v>0</v>
      </c>
      <c r="R121" s="23">
        <f t="shared" si="30"/>
        <v>0</v>
      </c>
      <c r="S121" s="23">
        <f t="shared" si="31"/>
        <v>0</v>
      </c>
    </row>
    <row r="122" spans="1:19" s="23" customFormat="1" ht="11.1" customHeight="1" outlineLevel="1" x14ac:dyDescent="0.2">
      <c r="A122" s="24"/>
      <c r="B122" s="25" t="s">
        <v>16</v>
      </c>
      <c r="C122" s="26" t="s">
        <v>38</v>
      </c>
      <c r="D122" s="26"/>
      <c r="E122" s="53">
        <f>E119</f>
        <v>28.195</v>
      </c>
      <c r="F122" s="27">
        <f>E122</f>
        <v>28.195</v>
      </c>
      <c r="G122" s="27">
        <v>1</v>
      </c>
      <c r="H122" s="28">
        <f>ROUND(F122*G122,3)</f>
        <v>28.195</v>
      </c>
      <c r="I122" s="89"/>
      <c r="J122" s="87"/>
      <c r="K122" s="51">
        <f>J122+I122</f>
        <v>0</v>
      </c>
      <c r="L122" s="28">
        <f>F122*I122</f>
        <v>0</v>
      </c>
      <c r="M122" s="28">
        <f>H122*J122</f>
        <v>0</v>
      </c>
      <c r="N122" s="28">
        <f>M122+L122</f>
        <v>0</v>
      </c>
      <c r="O122" s="22"/>
      <c r="P122" s="76"/>
      <c r="Q122" s="23">
        <f t="shared" si="29"/>
        <v>0</v>
      </c>
      <c r="R122" s="23">
        <f t="shared" si="30"/>
        <v>0</v>
      </c>
      <c r="S122" s="23">
        <f t="shared" si="31"/>
        <v>0</v>
      </c>
    </row>
    <row r="123" spans="1:19" s="1" customFormat="1" ht="11.1" customHeight="1" outlineLevel="1" x14ac:dyDescent="0.2">
      <c r="A123" s="29"/>
      <c r="B123" s="30" t="s">
        <v>44</v>
      </c>
      <c r="C123" s="31" t="s">
        <v>45</v>
      </c>
      <c r="D123" s="31"/>
      <c r="E123" s="54">
        <f>E121</f>
        <v>28.195</v>
      </c>
      <c r="F123" s="32">
        <f>E123</f>
        <v>28.195</v>
      </c>
      <c r="G123" s="37">
        <v>0.1</v>
      </c>
      <c r="H123" s="33">
        <f>ROUND(F123*G123,3)</f>
        <v>2.82</v>
      </c>
      <c r="I123" s="72"/>
      <c r="J123" s="90"/>
      <c r="K123" s="34">
        <f>J123+I123</f>
        <v>0</v>
      </c>
      <c r="L123" s="33">
        <f>F123*I123</f>
        <v>0</v>
      </c>
      <c r="M123" s="33">
        <f>H123*J123</f>
        <v>0</v>
      </c>
      <c r="N123" s="33">
        <f>M123+L123</f>
        <v>0</v>
      </c>
      <c r="O123" s="22"/>
      <c r="P123" s="76"/>
      <c r="Q123" s="23">
        <f t="shared" si="29"/>
        <v>0</v>
      </c>
      <c r="R123" s="23">
        <f t="shared" si="30"/>
        <v>0</v>
      </c>
      <c r="S123" s="23">
        <f t="shared" si="31"/>
        <v>0</v>
      </c>
    </row>
    <row r="124" spans="1:19" s="1" customFormat="1" ht="11.1" customHeight="1" outlineLevel="1" x14ac:dyDescent="0.2">
      <c r="A124" s="29"/>
      <c r="B124" s="30" t="s">
        <v>46</v>
      </c>
      <c r="C124" s="31" t="s">
        <v>45</v>
      </c>
      <c r="D124" s="31"/>
      <c r="E124" s="54">
        <f>E121</f>
        <v>28.195</v>
      </c>
      <c r="F124" s="32">
        <f>E124</f>
        <v>28.195</v>
      </c>
      <c r="G124" s="34">
        <v>0.28000000000000003</v>
      </c>
      <c r="H124" s="33">
        <f>ROUND(F124*G124,3)</f>
        <v>7.8949999999999996</v>
      </c>
      <c r="I124" s="72"/>
      <c r="J124" s="90"/>
      <c r="K124" s="34">
        <f>J124+I124</f>
        <v>0</v>
      </c>
      <c r="L124" s="33">
        <f>F124*I124</f>
        <v>0</v>
      </c>
      <c r="M124" s="33">
        <f>H124*J124</f>
        <v>0</v>
      </c>
      <c r="N124" s="33">
        <f>M124+L124</f>
        <v>0</v>
      </c>
      <c r="O124" s="22"/>
      <c r="P124" s="76"/>
      <c r="Q124" s="23">
        <f t="shared" si="29"/>
        <v>0</v>
      </c>
      <c r="R124" s="23">
        <f t="shared" si="30"/>
        <v>0</v>
      </c>
      <c r="S124" s="23">
        <f t="shared" si="31"/>
        <v>0</v>
      </c>
    </row>
    <row r="125" spans="1:19" s="16" customFormat="1" ht="21.95" customHeight="1" outlineLevel="1" x14ac:dyDescent="0.2">
      <c r="A125" s="17">
        <v>22</v>
      </c>
      <c r="B125" s="18" t="s">
        <v>138</v>
      </c>
      <c r="C125" s="19" t="s">
        <v>38</v>
      </c>
      <c r="D125" s="19"/>
      <c r="E125" s="20">
        <f>E126</f>
        <v>6.43</v>
      </c>
      <c r="F125" s="20">
        <f>F126</f>
        <v>6.43</v>
      </c>
      <c r="G125" s="21"/>
      <c r="H125" s="20">
        <f>H126</f>
        <v>6.43</v>
      </c>
      <c r="I125" s="85"/>
      <c r="J125" s="85"/>
      <c r="K125" s="21">
        <f>N125/H125</f>
        <v>0</v>
      </c>
      <c r="L125" s="21">
        <f>L126+L127+L128+L129+L130+L131+L132+L133+L134+L135+L136+L137</f>
        <v>0</v>
      </c>
      <c r="M125" s="21">
        <f t="shared" ref="M125:N125" si="48">M126+M127+M128+M129+M130+M131+M132+M133+M134+M135+M136+M137</f>
        <v>0</v>
      </c>
      <c r="N125" s="21">
        <f t="shared" si="48"/>
        <v>0</v>
      </c>
      <c r="O125" s="22"/>
      <c r="P125" s="76"/>
      <c r="Q125" s="23">
        <f t="shared" si="29"/>
        <v>0</v>
      </c>
      <c r="R125" s="23">
        <f t="shared" si="30"/>
        <v>0</v>
      </c>
      <c r="S125" s="23">
        <f t="shared" si="31"/>
        <v>0</v>
      </c>
    </row>
    <row r="126" spans="1:19" s="23" customFormat="1" ht="11.1" customHeight="1" outlineLevel="1" x14ac:dyDescent="0.2">
      <c r="A126" s="24"/>
      <c r="B126" s="60" t="s">
        <v>16</v>
      </c>
      <c r="C126" s="26" t="s">
        <v>38</v>
      </c>
      <c r="D126" s="26"/>
      <c r="E126" s="53">
        <v>6.43</v>
      </c>
      <c r="F126" s="27">
        <f>E126</f>
        <v>6.43</v>
      </c>
      <c r="G126" s="27">
        <v>1</v>
      </c>
      <c r="H126" s="28">
        <f t="shared" ref="H126:H132" si="49">ROUND(F126*G126,3)</f>
        <v>6.43</v>
      </c>
      <c r="I126" s="86"/>
      <c r="J126" s="87"/>
      <c r="K126" s="49">
        <f t="shared" ref="K126:K132" si="50">J126+I126</f>
        <v>0</v>
      </c>
      <c r="L126" s="28">
        <f t="shared" ref="L126:L132" si="51">F126*I126</f>
        <v>0</v>
      </c>
      <c r="M126" s="28">
        <f t="shared" ref="M126:M132" si="52">H126*J126</f>
        <v>0</v>
      </c>
      <c r="N126" s="28">
        <f t="shared" ref="N126:N132" si="53">M126+L126</f>
        <v>0</v>
      </c>
      <c r="O126" s="22"/>
      <c r="P126" s="76"/>
      <c r="Q126" s="23">
        <f t="shared" si="29"/>
        <v>0</v>
      </c>
      <c r="R126" s="23">
        <f t="shared" si="30"/>
        <v>0</v>
      </c>
      <c r="S126" s="23">
        <f t="shared" si="31"/>
        <v>0</v>
      </c>
    </row>
    <row r="127" spans="1:19" s="1" customFormat="1" ht="11.1" customHeight="1" outlineLevel="1" x14ac:dyDescent="0.2">
      <c r="A127" s="58"/>
      <c r="B127" s="61" t="s">
        <v>141</v>
      </c>
      <c r="C127" s="59" t="s">
        <v>39</v>
      </c>
      <c r="D127" s="31"/>
      <c r="E127" s="54">
        <v>2.2791999999999999E-3</v>
      </c>
      <c r="F127" s="32">
        <f>E127</f>
        <v>2.2791999999999999E-3</v>
      </c>
      <c r="G127" s="34">
        <v>1.03</v>
      </c>
      <c r="H127" s="33">
        <f t="shared" si="49"/>
        <v>2E-3</v>
      </c>
      <c r="I127" s="72"/>
      <c r="J127" s="88"/>
      <c r="K127" s="50">
        <f t="shared" si="50"/>
        <v>0</v>
      </c>
      <c r="L127" s="33">
        <f t="shared" si="51"/>
        <v>0</v>
      </c>
      <c r="M127" s="33">
        <f t="shared" si="52"/>
        <v>0</v>
      </c>
      <c r="N127" s="33">
        <f t="shared" si="53"/>
        <v>0</v>
      </c>
      <c r="O127" s="22"/>
      <c r="P127" s="76"/>
      <c r="Q127" s="23">
        <f t="shared" si="29"/>
        <v>0</v>
      </c>
      <c r="R127" s="23">
        <f t="shared" si="30"/>
        <v>0</v>
      </c>
      <c r="S127" s="23">
        <f t="shared" si="31"/>
        <v>0</v>
      </c>
    </row>
    <row r="128" spans="1:19" s="1" customFormat="1" ht="11.1" customHeight="1" outlineLevel="1" x14ac:dyDescent="0.2">
      <c r="A128" s="58"/>
      <c r="B128" s="61" t="s">
        <v>142</v>
      </c>
      <c r="C128" s="59" t="s">
        <v>39</v>
      </c>
      <c r="D128" s="31"/>
      <c r="E128" s="54">
        <v>6.4320000000000002E-3</v>
      </c>
      <c r="F128" s="32">
        <f t="shared" ref="F128:F132" si="54">E128</f>
        <v>6.4320000000000002E-3</v>
      </c>
      <c r="G128" s="34">
        <v>1.03</v>
      </c>
      <c r="H128" s="33">
        <f t="shared" si="49"/>
        <v>7.0000000000000001E-3</v>
      </c>
      <c r="I128" s="72"/>
      <c r="J128" s="88"/>
      <c r="K128" s="50">
        <f t="shared" si="50"/>
        <v>0</v>
      </c>
      <c r="L128" s="33">
        <f t="shared" si="51"/>
        <v>0</v>
      </c>
      <c r="M128" s="33">
        <f t="shared" si="52"/>
        <v>0</v>
      </c>
      <c r="N128" s="33">
        <f t="shared" si="53"/>
        <v>0</v>
      </c>
      <c r="O128" s="22"/>
      <c r="P128" s="76"/>
      <c r="Q128" s="23">
        <f t="shared" si="29"/>
        <v>0</v>
      </c>
      <c r="R128" s="23">
        <f t="shared" si="30"/>
        <v>0</v>
      </c>
      <c r="S128" s="23">
        <f t="shared" si="31"/>
        <v>0</v>
      </c>
    </row>
    <row r="129" spans="1:19" s="1" customFormat="1" ht="13.5" customHeight="1" outlineLevel="1" x14ac:dyDescent="0.2">
      <c r="A129" s="58"/>
      <c r="B129" s="61" t="s">
        <v>147</v>
      </c>
      <c r="C129" s="59" t="s">
        <v>39</v>
      </c>
      <c r="D129" s="31"/>
      <c r="E129" s="54">
        <v>0.20173560000000001</v>
      </c>
      <c r="F129" s="32">
        <f t="shared" si="54"/>
        <v>0.20173560000000001</v>
      </c>
      <c r="G129" s="34">
        <v>1.03</v>
      </c>
      <c r="H129" s="33">
        <f t="shared" si="49"/>
        <v>0.20799999999999999</v>
      </c>
      <c r="I129" s="72"/>
      <c r="J129" s="88"/>
      <c r="K129" s="50">
        <f t="shared" si="50"/>
        <v>0</v>
      </c>
      <c r="L129" s="33">
        <f t="shared" si="51"/>
        <v>0</v>
      </c>
      <c r="M129" s="33">
        <f t="shared" si="52"/>
        <v>0</v>
      </c>
      <c r="N129" s="33">
        <f t="shared" si="53"/>
        <v>0</v>
      </c>
      <c r="O129" s="22"/>
      <c r="P129" s="76"/>
      <c r="Q129" s="23">
        <f t="shared" si="29"/>
        <v>0</v>
      </c>
      <c r="R129" s="23">
        <f t="shared" si="30"/>
        <v>0</v>
      </c>
      <c r="S129" s="23">
        <f t="shared" si="31"/>
        <v>0</v>
      </c>
    </row>
    <row r="130" spans="1:19" s="1" customFormat="1" ht="11.1" customHeight="1" outlineLevel="1" x14ac:dyDescent="0.2">
      <c r="A130" s="58"/>
      <c r="B130" s="61" t="s">
        <v>143</v>
      </c>
      <c r="C130" s="59" t="s">
        <v>39</v>
      </c>
      <c r="D130" s="31"/>
      <c r="E130" s="54">
        <v>0.3611241</v>
      </c>
      <c r="F130" s="32">
        <f t="shared" si="54"/>
        <v>0.3611241</v>
      </c>
      <c r="G130" s="34">
        <v>1.03</v>
      </c>
      <c r="H130" s="33">
        <f t="shared" si="49"/>
        <v>0.372</v>
      </c>
      <c r="I130" s="72"/>
      <c r="J130" s="88"/>
      <c r="K130" s="50">
        <f t="shared" si="50"/>
        <v>0</v>
      </c>
      <c r="L130" s="33">
        <f t="shared" si="51"/>
        <v>0</v>
      </c>
      <c r="M130" s="33">
        <f t="shared" si="52"/>
        <v>0</v>
      </c>
      <c r="N130" s="33">
        <f t="shared" si="53"/>
        <v>0</v>
      </c>
      <c r="O130" s="22"/>
      <c r="P130" s="76"/>
      <c r="Q130" s="23">
        <f t="shared" si="29"/>
        <v>0</v>
      </c>
      <c r="R130" s="23">
        <f t="shared" si="30"/>
        <v>0</v>
      </c>
      <c r="S130" s="23">
        <f t="shared" si="31"/>
        <v>0</v>
      </c>
    </row>
    <row r="131" spans="1:19" s="1" customFormat="1" ht="11.1" customHeight="1" outlineLevel="1" x14ac:dyDescent="0.2">
      <c r="A131" s="58"/>
      <c r="B131" s="61" t="s">
        <v>101</v>
      </c>
      <c r="C131" s="59" t="s">
        <v>39</v>
      </c>
      <c r="D131" s="31"/>
      <c r="E131" s="54">
        <v>1.4506800000000002E-3</v>
      </c>
      <c r="F131" s="32">
        <f t="shared" si="54"/>
        <v>1.4506800000000002E-3</v>
      </c>
      <c r="G131" s="34">
        <v>1.03</v>
      </c>
      <c r="H131" s="33">
        <f t="shared" si="49"/>
        <v>1E-3</v>
      </c>
      <c r="I131" s="72"/>
      <c r="J131" s="88"/>
      <c r="K131" s="50">
        <f t="shared" si="50"/>
        <v>0</v>
      </c>
      <c r="L131" s="33">
        <f t="shared" si="51"/>
        <v>0</v>
      </c>
      <c r="M131" s="33">
        <f t="shared" si="52"/>
        <v>0</v>
      </c>
      <c r="N131" s="33">
        <f t="shared" si="53"/>
        <v>0</v>
      </c>
      <c r="O131" s="22"/>
      <c r="P131" s="76"/>
      <c r="Q131" s="23">
        <f t="shared" si="29"/>
        <v>0</v>
      </c>
      <c r="R131" s="23">
        <f t="shared" si="30"/>
        <v>0</v>
      </c>
      <c r="S131" s="23">
        <f t="shared" si="31"/>
        <v>0</v>
      </c>
    </row>
    <row r="132" spans="1:19" s="1" customFormat="1" ht="11.1" customHeight="1" outlineLevel="1" x14ac:dyDescent="0.2">
      <c r="A132" s="58"/>
      <c r="B132" s="61" t="s">
        <v>102</v>
      </c>
      <c r="C132" s="59" t="s">
        <v>39</v>
      </c>
      <c r="D132" s="31"/>
      <c r="E132" s="54">
        <v>5.6268799999999999E-3</v>
      </c>
      <c r="F132" s="32">
        <f t="shared" si="54"/>
        <v>5.6268799999999999E-3</v>
      </c>
      <c r="G132" s="34">
        <v>1.03</v>
      </c>
      <c r="H132" s="33">
        <f t="shared" si="49"/>
        <v>6.0000000000000001E-3</v>
      </c>
      <c r="I132" s="72"/>
      <c r="J132" s="88"/>
      <c r="K132" s="50">
        <f t="shared" si="50"/>
        <v>0</v>
      </c>
      <c r="L132" s="33">
        <f t="shared" si="51"/>
        <v>0</v>
      </c>
      <c r="M132" s="33">
        <f t="shared" si="52"/>
        <v>0</v>
      </c>
      <c r="N132" s="33">
        <f t="shared" si="53"/>
        <v>0</v>
      </c>
      <c r="O132" s="22"/>
      <c r="P132" s="76"/>
      <c r="Q132" s="23">
        <f t="shared" si="29"/>
        <v>0</v>
      </c>
      <c r="R132" s="23">
        <f t="shared" si="30"/>
        <v>0</v>
      </c>
      <c r="S132" s="23">
        <f t="shared" si="31"/>
        <v>0</v>
      </c>
    </row>
    <row r="133" spans="1:19" s="1" customFormat="1" ht="11.1" customHeight="1" outlineLevel="1" x14ac:dyDescent="0.2">
      <c r="A133" s="58"/>
      <c r="B133" s="61" t="s">
        <v>144</v>
      </c>
      <c r="C133" s="59" t="s">
        <v>39</v>
      </c>
      <c r="D133" s="31"/>
      <c r="E133" s="54">
        <v>1.1778000000000001E-3</v>
      </c>
      <c r="F133" s="32">
        <f t="shared" ref="F133:F137" si="55">E133</f>
        <v>1.1778000000000001E-3</v>
      </c>
      <c r="G133" s="34">
        <v>1.03</v>
      </c>
      <c r="H133" s="33">
        <f t="shared" ref="H133:H137" si="56">ROUND(F133*G133,3)</f>
        <v>1E-3</v>
      </c>
      <c r="I133" s="72"/>
      <c r="J133" s="88"/>
      <c r="K133" s="50">
        <f t="shared" ref="K133:K137" si="57">J133+I133</f>
        <v>0</v>
      </c>
      <c r="L133" s="33">
        <f t="shared" ref="L133:L137" si="58">F133*I133</f>
        <v>0</v>
      </c>
      <c r="M133" s="33">
        <f t="shared" ref="M133:M137" si="59">H133*J133</f>
        <v>0</v>
      </c>
      <c r="N133" s="33">
        <f t="shared" ref="N133:N137" si="60">M133+L133</f>
        <v>0</v>
      </c>
      <c r="O133" s="22"/>
      <c r="P133" s="76"/>
      <c r="Q133" s="23">
        <f t="shared" si="29"/>
        <v>0</v>
      </c>
      <c r="R133" s="23">
        <f t="shared" si="30"/>
        <v>0</v>
      </c>
      <c r="S133" s="23">
        <f t="shared" si="31"/>
        <v>0</v>
      </c>
    </row>
    <row r="134" spans="1:19" s="1" customFormat="1" ht="11.1" customHeight="1" outlineLevel="1" x14ac:dyDescent="0.2">
      <c r="A134" s="58"/>
      <c r="B134" s="61" t="s">
        <v>95</v>
      </c>
      <c r="C134" s="59" t="s">
        <v>39</v>
      </c>
      <c r="D134" s="31"/>
      <c r="E134" s="54">
        <v>0.13025059999999999</v>
      </c>
      <c r="F134" s="32">
        <f t="shared" si="55"/>
        <v>0.13025059999999999</v>
      </c>
      <c r="G134" s="34">
        <v>1.03</v>
      </c>
      <c r="H134" s="33">
        <f t="shared" si="56"/>
        <v>0.13400000000000001</v>
      </c>
      <c r="I134" s="72"/>
      <c r="J134" s="88"/>
      <c r="K134" s="50">
        <f t="shared" si="57"/>
        <v>0</v>
      </c>
      <c r="L134" s="33">
        <f t="shared" si="58"/>
        <v>0</v>
      </c>
      <c r="M134" s="33">
        <f t="shared" si="59"/>
        <v>0</v>
      </c>
      <c r="N134" s="33">
        <f t="shared" si="60"/>
        <v>0</v>
      </c>
      <c r="O134" s="22"/>
      <c r="P134" s="76"/>
      <c r="Q134" s="23">
        <f t="shared" si="29"/>
        <v>0</v>
      </c>
      <c r="R134" s="23">
        <f t="shared" si="30"/>
        <v>0</v>
      </c>
      <c r="S134" s="23">
        <f t="shared" si="31"/>
        <v>0</v>
      </c>
    </row>
    <row r="135" spans="1:19" s="1" customFormat="1" ht="11.1" customHeight="1" outlineLevel="1" x14ac:dyDescent="0.2">
      <c r="A135" s="58"/>
      <c r="B135" s="61" t="s">
        <v>145</v>
      </c>
      <c r="C135" s="59" t="s">
        <v>39</v>
      </c>
      <c r="D135" s="31"/>
      <c r="E135" s="54">
        <v>8.4894599999999987E-2</v>
      </c>
      <c r="F135" s="32">
        <f t="shared" si="55"/>
        <v>8.4894599999999987E-2</v>
      </c>
      <c r="G135" s="34">
        <v>1.03</v>
      </c>
      <c r="H135" s="33">
        <f t="shared" si="56"/>
        <v>8.6999999999999994E-2</v>
      </c>
      <c r="I135" s="72"/>
      <c r="J135" s="88"/>
      <c r="K135" s="50">
        <f t="shared" si="57"/>
        <v>0</v>
      </c>
      <c r="L135" s="33">
        <f t="shared" si="58"/>
        <v>0</v>
      </c>
      <c r="M135" s="33">
        <f t="shared" si="59"/>
        <v>0</v>
      </c>
      <c r="N135" s="33">
        <f t="shared" si="60"/>
        <v>0</v>
      </c>
      <c r="O135" s="22"/>
      <c r="P135" s="76"/>
      <c r="Q135" s="23">
        <f t="shared" si="29"/>
        <v>0</v>
      </c>
      <c r="R135" s="23">
        <f t="shared" si="30"/>
        <v>0</v>
      </c>
      <c r="S135" s="23">
        <f t="shared" si="31"/>
        <v>0</v>
      </c>
    </row>
    <row r="136" spans="1:19" s="1" customFormat="1" ht="11.1" customHeight="1" outlineLevel="1" x14ac:dyDescent="0.2">
      <c r="A136" s="58"/>
      <c r="B136" s="61" t="s">
        <v>146</v>
      </c>
      <c r="C136" s="59" t="s">
        <v>39</v>
      </c>
      <c r="D136" s="31"/>
      <c r="E136" s="54">
        <v>7.1879399999999996E-2</v>
      </c>
      <c r="F136" s="32">
        <f t="shared" si="55"/>
        <v>7.1879399999999996E-2</v>
      </c>
      <c r="G136" s="34">
        <v>1.03</v>
      </c>
      <c r="H136" s="33">
        <f t="shared" si="56"/>
        <v>7.3999999999999996E-2</v>
      </c>
      <c r="I136" s="72"/>
      <c r="J136" s="88"/>
      <c r="K136" s="50">
        <f t="shared" si="57"/>
        <v>0</v>
      </c>
      <c r="L136" s="33">
        <f t="shared" si="58"/>
        <v>0</v>
      </c>
      <c r="M136" s="33">
        <f t="shared" si="59"/>
        <v>0</v>
      </c>
      <c r="N136" s="33">
        <f t="shared" si="60"/>
        <v>0</v>
      </c>
      <c r="O136" s="22"/>
      <c r="P136" s="76"/>
      <c r="Q136" s="23">
        <f t="shared" si="29"/>
        <v>0</v>
      </c>
      <c r="R136" s="23">
        <f t="shared" si="30"/>
        <v>0</v>
      </c>
      <c r="S136" s="23">
        <f t="shared" si="31"/>
        <v>0</v>
      </c>
    </row>
    <row r="137" spans="1:19" s="1" customFormat="1" ht="11.1" customHeight="1" outlineLevel="1" x14ac:dyDescent="0.2">
      <c r="A137" s="58"/>
      <c r="B137" s="61" t="s">
        <v>137</v>
      </c>
      <c r="C137" s="59" t="s">
        <v>45</v>
      </c>
      <c r="D137" s="31"/>
      <c r="E137" s="54">
        <f>SUM(E127:E136)</f>
        <v>0.86685086</v>
      </c>
      <c r="F137" s="32">
        <f t="shared" si="55"/>
        <v>0.86685086</v>
      </c>
      <c r="G137" s="34">
        <v>19</v>
      </c>
      <c r="H137" s="33">
        <f t="shared" si="56"/>
        <v>16.47</v>
      </c>
      <c r="I137" s="72"/>
      <c r="J137" s="88"/>
      <c r="K137" s="50">
        <f t="shared" si="57"/>
        <v>0</v>
      </c>
      <c r="L137" s="33">
        <f t="shared" si="58"/>
        <v>0</v>
      </c>
      <c r="M137" s="33">
        <f t="shared" si="59"/>
        <v>0</v>
      </c>
      <c r="N137" s="33">
        <f t="shared" si="60"/>
        <v>0</v>
      </c>
      <c r="O137" s="22"/>
      <c r="P137" s="76"/>
      <c r="Q137" s="23">
        <f t="shared" si="29"/>
        <v>0</v>
      </c>
      <c r="R137" s="23">
        <f t="shared" si="30"/>
        <v>0</v>
      </c>
      <c r="S137" s="23">
        <f t="shared" si="31"/>
        <v>0</v>
      </c>
    </row>
    <row r="138" spans="1:19" s="16" customFormat="1" ht="21.95" customHeight="1" outlineLevel="1" x14ac:dyDescent="0.2">
      <c r="A138" s="17">
        <v>23</v>
      </c>
      <c r="B138" s="62" t="s">
        <v>139</v>
      </c>
      <c r="C138" s="19" t="s">
        <v>38</v>
      </c>
      <c r="D138" s="19"/>
      <c r="E138" s="20">
        <f>E125</f>
        <v>6.43</v>
      </c>
      <c r="F138" s="20">
        <f>F139</f>
        <v>6.43</v>
      </c>
      <c r="G138" s="21"/>
      <c r="H138" s="20">
        <f>H139</f>
        <v>6.43</v>
      </c>
      <c r="I138" s="85"/>
      <c r="J138" s="85"/>
      <c r="K138" s="21">
        <f>N138/H138</f>
        <v>0</v>
      </c>
      <c r="L138" s="21">
        <f>L139+L140</f>
        <v>0</v>
      </c>
      <c r="M138" s="21">
        <f>M139+M140</f>
        <v>0</v>
      </c>
      <c r="N138" s="21">
        <f>N139+N140</f>
        <v>0</v>
      </c>
      <c r="O138" s="22"/>
      <c r="P138" s="76"/>
      <c r="Q138" s="23">
        <f t="shared" si="29"/>
        <v>0</v>
      </c>
      <c r="R138" s="23">
        <f t="shared" si="30"/>
        <v>0</v>
      </c>
      <c r="S138" s="23">
        <f t="shared" si="31"/>
        <v>0</v>
      </c>
    </row>
    <row r="139" spans="1:19" s="23" customFormat="1" ht="11.1" customHeight="1" outlineLevel="1" x14ac:dyDescent="0.2">
      <c r="A139" s="24"/>
      <c r="B139" s="25" t="s">
        <v>16</v>
      </c>
      <c r="C139" s="26" t="s">
        <v>38</v>
      </c>
      <c r="D139" s="26"/>
      <c r="E139" s="53">
        <f>E126</f>
        <v>6.43</v>
      </c>
      <c r="F139" s="27">
        <f>E139</f>
        <v>6.43</v>
      </c>
      <c r="G139" s="27">
        <v>1</v>
      </c>
      <c r="H139" s="28">
        <f>ROUND(F139*G139,3)</f>
        <v>6.43</v>
      </c>
      <c r="I139" s="89"/>
      <c r="J139" s="87"/>
      <c r="K139" s="51">
        <f>J139+I139</f>
        <v>0</v>
      </c>
      <c r="L139" s="28">
        <f>F139*I139</f>
        <v>0</v>
      </c>
      <c r="M139" s="28">
        <f>H139*J139</f>
        <v>0</v>
      </c>
      <c r="N139" s="28">
        <f>M139+L139</f>
        <v>0</v>
      </c>
      <c r="O139" s="22"/>
      <c r="P139" s="76"/>
      <c r="Q139" s="23">
        <f t="shared" si="29"/>
        <v>0</v>
      </c>
      <c r="R139" s="23">
        <f t="shared" si="30"/>
        <v>0</v>
      </c>
      <c r="S139" s="23">
        <f t="shared" si="31"/>
        <v>0</v>
      </c>
    </row>
    <row r="140" spans="1:19" s="1" customFormat="1" ht="16.5" customHeight="1" outlineLevel="1" x14ac:dyDescent="0.2">
      <c r="A140" s="29"/>
      <c r="B140" s="30" t="s">
        <v>157</v>
      </c>
      <c r="C140" s="31" t="s">
        <v>41</v>
      </c>
      <c r="D140" s="31"/>
      <c r="E140" s="54">
        <v>16</v>
      </c>
      <c r="F140" s="32">
        <f>E140</f>
        <v>16</v>
      </c>
      <c r="G140" s="36">
        <v>1</v>
      </c>
      <c r="H140" s="33">
        <f>ROUND(F140*G140,3)</f>
        <v>16</v>
      </c>
      <c r="I140" s="72"/>
      <c r="J140" s="72"/>
      <c r="K140" s="33">
        <f>J140+I140</f>
        <v>0</v>
      </c>
      <c r="L140" s="33">
        <f>F140*I140</f>
        <v>0</v>
      </c>
      <c r="M140" s="33">
        <f>H140*J140</f>
        <v>0</v>
      </c>
      <c r="N140" s="33">
        <f>M140+L140</f>
        <v>0</v>
      </c>
      <c r="O140" s="22"/>
      <c r="P140" s="76"/>
      <c r="Q140" s="23">
        <f t="shared" si="29"/>
        <v>0</v>
      </c>
      <c r="R140" s="23">
        <f t="shared" si="30"/>
        <v>0</v>
      </c>
      <c r="S140" s="23">
        <f t="shared" si="31"/>
        <v>0</v>
      </c>
    </row>
    <row r="141" spans="1:19" s="16" customFormat="1" ht="21.95" customHeight="1" outlineLevel="1" x14ac:dyDescent="0.2">
      <c r="A141" s="17">
        <v>24</v>
      </c>
      <c r="B141" s="18" t="s">
        <v>140</v>
      </c>
      <c r="C141" s="19" t="s">
        <v>38</v>
      </c>
      <c r="D141" s="19"/>
      <c r="E141" s="20">
        <f>E142</f>
        <v>6.43</v>
      </c>
      <c r="F141" s="20">
        <f>F142</f>
        <v>6.43</v>
      </c>
      <c r="G141" s="21"/>
      <c r="H141" s="20">
        <f>H142</f>
        <v>6.43</v>
      </c>
      <c r="I141" s="85"/>
      <c r="J141" s="85"/>
      <c r="K141" s="21">
        <f>N141/H141</f>
        <v>0</v>
      </c>
      <c r="L141" s="21">
        <f>L142+L143+L144</f>
        <v>0</v>
      </c>
      <c r="M141" s="21">
        <f>M142+M143+M144</f>
        <v>0</v>
      </c>
      <c r="N141" s="21">
        <f>N142+N143+N144</f>
        <v>0</v>
      </c>
      <c r="O141" s="22"/>
      <c r="P141" s="76"/>
      <c r="Q141" s="23">
        <f t="shared" si="29"/>
        <v>0</v>
      </c>
      <c r="R141" s="23">
        <f t="shared" si="30"/>
        <v>0</v>
      </c>
      <c r="S141" s="23">
        <f t="shared" si="31"/>
        <v>0</v>
      </c>
    </row>
    <row r="142" spans="1:19" s="23" customFormat="1" ht="11.1" customHeight="1" outlineLevel="1" x14ac:dyDescent="0.2">
      <c r="A142" s="24"/>
      <c r="B142" s="25" t="s">
        <v>16</v>
      </c>
      <c r="C142" s="26" t="s">
        <v>38</v>
      </c>
      <c r="D142" s="26"/>
      <c r="E142" s="53">
        <f>E139</f>
        <v>6.43</v>
      </c>
      <c r="F142" s="27">
        <f>E142</f>
        <v>6.43</v>
      </c>
      <c r="G142" s="27">
        <v>1</v>
      </c>
      <c r="H142" s="28">
        <f>ROUND(F142*G142,3)</f>
        <v>6.43</v>
      </c>
      <c r="I142" s="89"/>
      <c r="J142" s="87"/>
      <c r="K142" s="51">
        <f>J142+I142</f>
        <v>0</v>
      </c>
      <c r="L142" s="28">
        <f>F142*I142</f>
        <v>0</v>
      </c>
      <c r="M142" s="28">
        <f>H142*J142</f>
        <v>0</v>
      </c>
      <c r="N142" s="28">
        <f>M142+L142</f>
        <v>0</v>
      </c>
      <c r="O142" s="22"/>
      <c r="P142" s="76"/>
      <c r="Q142" s="23">
        <f t="shared" si="29"/>
        <v>0</v>
      </c>
      <c r="R142" s="23">
        <f t="shared" si="30"/>
        <v>0</v>
      </c>
      <c r="S142" s="23">
        <f t="shared" si="31"/>
        <v>0</v>
      </c>
    </row>
    <row r="143" spans="1:19" s="1" customFormat="1" ht="11.1" customHeight="1" outlineLevel="1" x14ac:dyDescent="0.2">
      <c r="A143" s="29"/>
      <c r="B143" s="30" t="s">
        <v>44</v>
      </c>
      <c r="C143" s="31" t="s">
        <v>45</v>
      </c>
      <c r="D143" s="31"/>
      <c r="E143" s="54">
        <f>E141</f>
        <v>6.43</v>
      </c>
      <c r="F143" s="32">
        <f>E143</f>
        <v>6.43</v>
      </c>
      <c r="G143" s="37">
        <v>0.1</v>
      </c>
      <c r="H143" s="33">
        <f>ROUND(F143*G143,3)</f>
        <v>0.64300000000000002</v>
      </c>
      <c r="I143" s="72"/>
      <c r="J143" s="90"/>
      <c r="K143" s="34">
        <f>J143+I143</f>
        <v>0</v>
      </c>
      <c r="L143" s="33">
        <f>F143*I143</f>
        <v>0</v>
      </c>
      <c r="M143" s="33">
        <f>H143*J143</f>
        <v>0</v>
      </c>
      <c r="N143" s="33">
        <f>M143+L143</f>
        <v>0</v>
      </c>
      <c r="O143" s="22"/>
      <c r="P143" s="76"/>
      <c r="Q143" s="23">
        <f t="shared" si="29"/>
        <v>0</v>
      </c>
      <c r="R143" s="23">
        <f t="shared" si="30"/>
        <v>0</v>
      </c>
      <c r="S143" s="23">
        <f t="shared" si="31"/>
        <v>0</v>
      </c>
    </row>
    <row r="144" spans="1:19" s="1" customFormat="1" ht="11.1" customHeight="1" outlineLevel="1" x14ac:dyDescent="0.2">
      <c r="A144" s="29"/>
      <c r="B144" s="30" t="s">
        <v>46</v>
      </c>
      <c r="C144" s="31" t="s">
        <v>45</v>
      </c>
      <c r="D144" s="31"/>
      <c r="E144" s="54">
        <f>E141</f>
        <v>6.43</v>
      </c>
      <c r="F144" s="32">
        <f>E144</f>
        <v>6.43</v>
      </c>
      <c r="G144" s="34">
        <v>0.28000000000000003</v>
      </c>
      <c r="H144" s="33">
        <f>ROUND(F144*G144,3)</f>
        <v>1.8</v>
      </c>
      <c r="I144" s="72"/>
      <c r="J144" s="90"/>
      <c r="K144" s="34">
        <f>J144+I144</f>
        <v>0</v>
      </c>
      <c r="L144" s="33">
        <f>F144*I144</f>
        <v>0</v>
      </c>
      <c r="M144" s="33">
        <f>H144*J144</f>
        <v>0</v>
      </c>
      <c r="N144" s="33">
        <f>M144+L144</f>
        <v>0</v>
      </c>
      <c r="O144" s="22"/>
      <c r="P144" s="76"/>
      <c r="Q144" s="23">
        <f t="shared" si="29"/>
        <v>0</v>
      </c>
      <c r="R144" s="23">
        <f t="shared" si="30"/>
        <v>0</v>
      </c>
      <c r="S144" s="23">
        <f t="shared" si="31"/>
        <v>0</v>
      </c>
    </row>
    <row r="145" spans="1:19" s="4" customFormat="1" ht="24.95" customHeight="1" outlineLevel="1" x14ac:dyDescent="0.2">
      <c r="A145" s="11"/>
      <c r="B145" s="12" t="s">
        <v>169</v>
      </c>
      <c r="C145" s="13"/>
      <c r="D145" s="13"/>
      <c r="E145" s="12"/>
      <c r="F145" s="12"/>
      <c r="G145" s="12"/>
      <c r="H145" s="12"/>
      <c r="I145" s="91"/>
      <c r="J145" s="91"/>
      <c r="K145" s="12"/>
      <c r="L145" s="14">
        <f>L146+L165+L167</f>
        <v>0</v>
      </c>
      <c r="M145" s="14">
        <f>M146+M165+M167</f>
        <v>0</v>
      </c>
      <c r="N145" s="14">
        <f>N146+N165+N167</f>
        <v>0</v>
      </c>
      <c r="O145" s="15"/>
      <c r="P145" s="74"/>
      <c r="Q145" s="23">
        <f t="shared" ref="Q145:Q208" si="61">H145*I145</f>
        <v>0</v>
      </c>
      <c r="R145" s="23">
        <f t="shared" ref="R145:R208" si="62">H145*J145</f>
        <v>0</v>
      </c>
      <c r="S145" s="23">
        <f t="shared" ref="S145:S208" si="63">Q145+R145</f>
        <v>0</v>
      </c>
    </row>
    <row r="146" spans="1:19" s="16" customFormat="1" ht="21.95" customHeight="1" outlineLevel="1" x14ac:dyDescent="0.2">
      <c r="A146" s="17">
        <v>25</v>
      </c>
      <c r="B146" s="18" t="s">
        <v>170</v>
      </c>
      <c r="C146" s="19" t="s">
        <v>41</v>
      </c>
      <c r="D146" s="19"/>
      <c r="E146" s="20">
        <f>E147</f>
        <v>20</v>
      </c>
      <c r="F146" s="20">
        <f>F147</f>
        <v>20</v>
      </c>
      <c r="G146" s="21"/>
      <c r="H146" s="20">
        <f>H147</f>
        <v>20</v>
      </c>
      <c r="I146" s="85"/>
      <c r="J146" s="85"/>
      <c r="K146" s="21">
        <f>N146/H146</f>
        <v>0</v>
      </c>
      <c r="L146" s="21">
        <f>L147+L148+L149+L150+L151+L152+L153+L154+L155+L156+L157+L158+L159+L160+L161+L162+L163+L164</f>
        <v>0</v>
      </c>
      <c r="M146" s="21">
        <f t="shared" ref="M146:N146" si="64">M147+M148+M149+M150+M151+M152+M153+M154+M155+M156+M157+M158+M159+M160+M161+M162+M163+M164</f>
        <v>0</v>
      </c>
      <c r="N146" s="21">
        <f t="shared" si="64"/>
        <v>0</v>
      </c>
      <c r="O146" s="22"/>
      <c r="P146" s="76"/>
      <c r="Q146" s="23">
        <f t="shared" si="61"/>
        <v>0</v>
      </c>
      <c r="R146" s="23">
        <f t="shared" si="62"/>
        <v>0</v>
      </c>
      <c r="S146" s="23">
        <f t="shared" si="63"/>
        <v>0</v>
      </c>
    </row>
    <row r="147" spans="1:19" s="23" customFormat="1" ht="11.1" customHeight="1" outlineLevel="1" x14ac:dyDescent="0.2">
      <c r="A147" s="24"/>
      <c r="B147" s="25" t="s">
        <v>16</v>
      </c>
      <c r="C147" s="26" t="s">
        <v>41</v>
      </c>
      <c r="D147" s="26"/>
      <c r="E147" s="53">
        <v>20</v>
      </c>
      <c r="F147" s="27">
        <f>E147</f>
        <v>20</v>
      </c>
      <c r="G147" s="27">
        <v>1</v>
      </c>
      <c r="H147" s="28">
        <f t="shared" ref="H147:H164" si="65">ROUND(F147*G147,3)</f>
        <v>20</v>
      </c>
      <c r="I147" s="86"/>
      <c r="J147" s="87"/>
      <c r="K147" s="49">
        <f t="shared" ref="K147:K164" si="66">J147+I147</f>
        <v>0</v>
      </c>
      <c r="L147" s="28">
        <f t="shared" ref="L147:L164" si="67">F147*I147</f>
        <v>0</v>
      </c>
      <c r="M147" s="28">
        <f t="shared" ref="M147:M164" si="68">H147*J147</f>
        <v>0</v>
      </c>
      <c r="N147" s="28">
        <f t="shared" ref="N147:N164" si="69">M147+L147</f>
        <v>0</v>
      </c>
      <c r="O147" s="22"/>
      <c r="P147" s="76"/>
      <c r="Q147" s="23">
        <f t="shared" si="61"/>
        <v>0</v>
      </c>
      <c r="R147" s="23">
        <f t="shared" si="62"/>
        <v>0</v>
      </c>
      <c r="S147" s="23">
        <f t="shared" si="63"/>
        <v>0</v>
      </c>
    </row>
    <row r="148" spans="1:19" s="1" customFormat="1" ht="11.1" customHeight="1" outlineLevel="1" x14ac:dyDescent="0.2">
      <c r="A148" s="29"/>
      <c r="B148" s="52" t="s">
        <v>103</v>
      </c>
      <c r="C148" s="31" t="s">
        <v>39</v>
      </c>
      <c r="D148" s="31"/>
      <c r="E148" s="54">
        <v>2.3485488000000001</v>
      </c>
      <c r="F148" s="32">
        <f>E148</f>
        <v>2.3485488000000001</v>
      </c>
      <c r="G148" s="34">
        <v>1.03</v>
      </c>
      <c r="H148" s="33">
        <f t="shared" si="65"/>
        <v>2.419</v>
      </c>
      <c r="I148" s="72"/>
      <c r="J148" s="88"/>
      <c r="K148" s="50">
        <f t="shared" si="66"/>
        <v>0</v>
      </c>
      <c r="L148" s="33">
        <f t="shared" si="67"/>
        <v>0</v>
      </c>
      <c r="M148" s="33">
        <f t="shared" si="68"/>
        <v>0</v>
      </c>
      <c r="N148" s="33">
        <f t="shared" si="69"/>
        <v>0</v>
      </c>
      <c r="O148" s="22"/>
      <c r="P148" s="76"/>
      <c r="Q148" s="23">
        <f t="shared" si="61"/>
        <v>0</v>
      </c>
      <c r="R148" s="23">
        <f t="shared" si="62"/>
        <v>0</v>
      </c>
      <c r="S148" s="23">
        <f t="shared" si="63"/>
        <v>0</v>
      </c>
    </row>
    <row r="149" spans="1:19" s="1" customFormat="1" ht="11.1" customHeight="1" outlineLevel="1" x14ac:dyDescent="0.2">
      <c r="A149" s="29"/>
      <c r="B149" s="52" t="s">
        <v>104</v>
      </c>
      <c r="C149" s="31" t="s">
        <v>39</v>
      </c>
      <c r="D149" s="31"/>
      <c r="E149" s="54">
        <v>0.21093000000000001</v>
      </c>
      <c r="F149" s="32">
        <f t="shared" ref="F149:F164" si="70">E149</f>
        <v>0.21093000000000001</v>
      </c>
      <c r="G149" s="34">
        <v>1.03</v>
      </c>
      <c r="H149" s="33">
        <f t="shared" si="65"/>
        <v>0.217</v>
      </c>
      <c r="I149" s="72"/>
      <c r="J149" s="88"/>
      <c r="K149" s="50">
        <f t="shared" si="66"/>
        <v>0</v>
      </c>
      <c r="L149" s="33">
        <f t="shared" si="67"/>
        <v>0</v>
      </c>
      <c r="M149" s="33">
        <f t="shared" si="68"/>
        <v>0</v>
      </c>
      <c r="N149" s="33">
        <f t="shared" si="69"/>
        <v>0</v>
      </c>
      <c r="O149" s="22"/>
      <c r="P149" s="76"/>
      <c r="Q149" s="23">
        <f t="shared" si="61"/>
        <v>0</v>
      </c>
      <c r="R149" s="23">
        <f t="shared" si="62"/>
        <v>0</v>
      </c>
      <c r="S149" s="23">
        <f t="shared" si="63"/>
        <v>0</v>
      </c>
    </row>
    <row r="150" spans="1:19" s="1" customFormat="1" ht="11.1" customHeight="1" outlineLevel="1" x14ac:dyDescent="0.2">
      <c r="A150" s="29"/>
      <c r="B150" s="52" t="s">
        <v>110</v>
      </c>
      <c r="C150" s="31" t="s">
        <v>39</v>
      </c>
      <c r="D150" s="31"/>
      <c r="E150" s="54">
        <v>2.6376000000000004E-2</v>
      </c>
      <c r="F150" s="32">
        <f t="shared" si="70"/>
        <v>2.6376000000000004E-2</v>
      </c>
      <c r="G150" s="34">
        <v>1.03</v>
      </c>
      <c r="H150" s="33">
        <f t="shared" si="65"/>
        <v>2.7E-2</v>
      </c>
      <c r="I150" s="72"/>
      <c r="J150" s="88"/>
      <c r="K150" s="50">
        <f t="shared" si="66"/>
        <v>0</v>
      </c>
      <c r="L150" s="33">
        <f t="shared" si="67"/>
        <v>0</v>
      </c>
      <c r="M150" s="33">
        <f t="shared" si="68"/>
        <v>0</v>
      </c>
      <c r="N150" s="33">
        <f t="shared" si="69"/>
        <v>0</v>
      </c>
      <c r="O150" s="22"/>
      <c r="P150" s="76"/>
      <c r="Q150" s="23">
        <f t="shared" si="61"/>
        <v>0</v>
      </c>
      <c r="R150" s="23">
        <f t="shared" si="62"/>
        <v>0</v>
      </c>
      <c r="S150" s="23">
        <f t="shared" si="63"/>
        <v>0</v>
      </c>
    </row>
    <row r="151" spans="1:19" s="1" customFormat="1" ht="11.1" customHeight="1" outlineLevel="1" x14ac:dyDescent="0.2">
      <c r="A151" s="29"/>
      <c r="B151" s="52" t="s">
        <v>111</v>
      </c>
      <c r="C151" s="31" t="s">
        <v>39</v>
      </c>
      <c r="D151" s="31"/>
      <c r="E151" s="54">
        <v>0.10248960000000001</v>
      </c>
      <c r="F151" s="32">
        <f t="shared" si="70"/>
        <v>0.10248960000000001</v>
      </c>
      <c r="G151" s="34">
        <v>1.03</v>
      </c>
      <c r="H151" s="33">
        <f t="shared" si="65"/>
        <v>0.106</v>
      </c>
      <c r="I151" s="72"/>
      <c r="J151" s="88"/>
      <c r="K151" s="50">
        <f t="shared" si="66"/>
        <v>0</v>
      </c>
      <c r="L151" s="33">
        <f t="shared" si="67"/>
        <v>0</v>
      </c>
      <c r="M151" s="33">
        <f t="shared" si="68"/>
        <v>0</v>
      </c>
      <c r="N151" s="33">
        <f t="shared" si="69"/>
        <v>0</v>
      </c>
      <c r="O151" s="22"/>
      <c r="P151" s="76"/>
      <c r="Q151" s="23">
        <f t="shared" si="61"/>
        <v>0</v>
      </c>
      <c r="R151" s="23">
        <f t="shared" si="62"/>
        <v>0</v>
      </c>
      <c r="S151" s="23">
        <f t="shared" si="63"/>
        <v>0</v>
      </c>
    </row>
    <row r="152" spans="1:19" s="1" customFormat="1" ht="11.1" customHeight="1" outlineLevel="1" x14ac:dyDescent="0.2">
      <c r="A152" s="29"/>
      <c r="B152" s="52" t="s">
        <v>112</v>
      </c>
      <c r="C152" s="31" t="s">
        <v>39</v>
      </c>
      <c r="D152" s="31"/>
      <c r="E152" s="54">
        <v>1.6576E-2</v>
      </c>
      <c r="F152" s="32">
        <f t="shared" si="70"/>
        <v>1.6576E-2</v>
      </c>
      <c r="G152" s="34">
        <v>1.03</v>
      </c>
      <c r="H152" s="33">
        <f t="shared" si="65"/>
        <v>1.7000000000000001E-2</v>
      </c>
      <c r="I152" s="72"/>
      <c r="J152" s="88"/>
      <c r="K152" s="50">
        <f t="shared" si="66"/>
        <v>0</v>
      </c>
      <c r="L152" s="33">
        <f t="shared" si="67"/>
        <v>0</v>
      </c>
      <c r="M152" s="33">
        <f t="shared" si="68"/>
        <v>0</v>
      </c>
      <c r="N152" s="33">
        <f t="shared" si="69"/>
        <v>0</v>
      </c>
      <c r="O152" s="22"/>
      <c r="P152" s="76"/>
      <c r="Q152" s="23">
        <f t="shared" si="61"/>
        <v>0</v>
      </c>
      <c r="R152" s="23">
        <f t="shared" si="62"/>
        <v>0</v>
      </c>
      <c r="S152" s="23">
        <f t="shared" si="63"/>
        <v>0</v>
      </c>
    </row>
    <row r="153" spans="1:19" s="1" customFormat="1" ht="11.1" customHeight="1" outlineLevel="1" x14ac:dyDescent="0.2">
      <c r="A153" s="29"/>
      <c r="B153" s="52" t="s">
        <v>113</v>
      </c>
      <c r="C153" s="31" t="s">
        <v>39</v>
      </c>
      <c r="D153" s="31"/>
      <c r="E153" s="54">
        <v>3.96E-3</v>
      </c>
      <c r="F153" s="32">
        <f t="shared" si="70"/>
        <v>3.96E-3</v>
      </c>
      <c r="G153" s="34">
        <v>1.03</v>
      </c>
      <c r="H153" s="33">
        <f t="shared" si="65"/>
        <v>4.0000000000000001E-3</v>
      </c>
      <c r="I153" s="72"/>
      <c r="J153" s="88"/>
      <c r="K153" s="50">
        <f t="shared" si="66"/>
        <v>0</v>
      </c>
      <c r="L153" s="33">
        <f t="shared" si="67"/>
        <v>0</v>
      </c>
      <c r="M153" s="33">
        <f t="shared" si="68"/>
        <v>0</v>
      </c>
      <c r="N153" s="33">
        <f t="shared" si="69"/>
        <v>0</v>
      </c>
      <c r="O153" s="22"/>
      <c r="P153" s="76"/>
      <c r="Q153" s="23">
        <f t="shared" si="61"/>
        <v>0</v>
      </c>
      <c r="R153" s="23">
        <f t="shared" si="62"/>
        <v>0</v>
      </c>
      <c r="S153" s="23">
        <f t="shared" si="63"/>
        <v>0</v>
      </c>
    </row>
    <row r="154" spans="1:19" s="1" customFormat="1" ht="11.1" customHeight="1" outlineLevel="1" x14ac:dyDescent="0.2">
      <c r="A154" s="29"/>
      <c r="B154" s="52" t="s">
        <v>105</v>
      </c>
      <c r="C154" s="31" t="s">
        <v>39</v>
      </c>
      <c r="D154" s="31"/>
      <c r="E154" s="54">
        <v>0.17696000000000001</v>
      </c>
      <c r="F154" s="32">
        <f t="shared" si="70"/>
        <v>0.17696000000000001</v>
      </c>
      <c r="G154" s="34">
        <v>1.03</v>
      </c>
      <c r="H154" s="33">
        <f t="shared" si="65"/>
        <v>0.182</v>
      </c>
      <c r="I154" s="72"/>
      <c r="J154" s="88"/>
      <c r="K154" s="50">
        <f t="shared" si="66"/>
        <v>0</v>
      </c>
      <c r="L154" s="33">
        <f t="shared" si="67"/>
        <v>0</v>
      </c>
      <c r="M154" s="33">
        <f t="shared" si="68"/>
        <v>0</v>
      </c>
      <c r="N154" s="33">
        <f t="shared" si="69"/>
        <v>0</v>
      </c>
      <c r="O154" s="22"/>
      <c r="P154" s="76"/>
      <c r="Q154" s="23">
        <f t="shared" si="61"/>
        <v>0</v>
      </c>
      <c r="R154" s="23">
        <f t="shared" si="62"/>
        <v>0</v>
      </c>
      <c r="S154" s="23">
        <f t="shared" si="63"/>
        <v>0</v>
      </c>
    </row>
    <row r="155" spans="1:19" s="1" customFormat="1" ht="11.1" customHeight="1" outlineLevel="1" x14ac:dyDescent="0.2">
      <c r="A155" s="29"/>
      <c r="B155" s="52" t="s">
        <v>114</v>
      </c>
      <c r="C155" s="31" t="s">
        <v>39</v>
      </c>
      <c r="D155" s="31"/>
      <c r="E155" s="54">
        <v>3.9164999999999998E-2</v>
      </c>
      <c r="F155" s="32">
        <f>E155</f>
        <v>3.9164999999999998E-2</v>
      </c>
      <c r="G155" s="34">
        <v>1.03</v>
      </c>
      <c r="H155" s="33">
        <f t="shared" si="65"/>
        <v>0.04</v>
      </c>
      <c r="I155" s="72"/>
      <c r="J155" s="88"/>
      <c r="K155" s="50">
        <f t="shared" si="66"/>
        <v>0</v>
      </c>
      <c r="L155" s="33">
        <f t="shared" si="67"/>
        <v>0</v>
      </c>
      <c r="M155" s="33">
        <f t="shared" si="68"/>
        <v>0</v>
      </c>
      <c r="N155" s="33">
        <f t="shared" si="69"/>
        <v>0</v>
      </c>
      <c r="O155" s="22"/>
      <c r="P155" s="76"/>
      <c r="Q155" s="23">
        <f t="shared" si="61"/>
        <v>0</v>
      </c>
      <c r="R155" s="23">
        <f t="shared" si="62"/>
        <v>0</v>
      </c>
      <c r="S155" s="23">
        <f t="shared" si="63"/>
        <v>0</v>
      </c>
    </row>
    <row r="156" spans="1:19" s="1" customFormat="1" ht="11.1" customHeight="1" outlineLevel="1" x14ac:dyDescent="0.2">
      <c r="A156" s="29"/>
      <c r="B156" s="52" t="s">
        <v>115</v>
      </c>
      <c r="C156" s="31" t="s">
        <v>39</v>
      </c>
      <c r="D156" s="31"/>
      <c r="E156" s="54">
        <v>4.9796E-2</v>
      </c>
      <c r="F156" s="32">
        <f t="shared" si="70"/>
        <v>4.9796E-2</v>
      </c>
      <c r="G156" s="34">
        <v>1.03</v>
      </c>
      <c r="H156" s="33">
        <f t="shared" si="65"/>
        <v>5.0999999999999997E-2</v>
      </c>
      <c r="I156" s="72"/>
      <c r="J156" s="88"/>
      <c r="K156" s="50">
        <f t="shared" si="66"/>
        <v>0</v>
      </c>
      <c r="L156" s="33">
        <f t="shared" si="67"/>
        <v>0</v>
      </c>
      <c r="M156" s="33">
        <f t="shared" si="68"/>
        <v>0</v>
      </c>
      <c r="N156" s="33">
        <f t="shared" si="69"/>
        <v>0</v>
      </c>
      <c r="O156" s="22"/>
      <c r="P156" s="76"/>
      <c r="Q156" s="23">
        <f t="shared" si="61"/>
        <v>0</v>
      </c>
      <c r="R156" s="23">
        <f t="shared" si="62"/>
        <v>0</v>
      </c>
      <c r="S156" s="23">
        <f t="shared" si="63"/>
        <v>0</v>
      </c>
    </row>
    <row r="157" spans="1:19" s="1" customFormat="1" ht="11.1" customHeight="1" outlineLevel="1" x14ac:dyDescent="0.2">
      <c r="A157" s="29"/>
      <c r="B157" s="52" t="s">
        <v>106</v>
      </c>
      <c r="C157" s="31" t="s">
        <v>39</v>
      </c>
      <c r="D157" s="31"/>
      <c r="E157" s="54">
        <v>1.6579199999999999E-2</v>
      </c>
      <c r="F157" s="32">
        <f t="shared" si="70"/>
        <v>1.6579199999999999E-2</v>
      </c>
      <c r="G157" s="34">
        <v>1.03</v>
      </c>
      <c r="H157" s="33">
        <f t="shared" si="65"/>
        <v>1.7000000000000001E-2</v>
      </c>
      <c r="I157" s="72"/>
      <c r="J157" s="88"/>
      <c r="K157" s="50">
        <f t="shared" si="66"/>
        <v>0</v>
      </c>
      <c r="L157" s="33">
        <f t="shared" si="67"/>
        <v>0</v>
      </c>
      <c r="M157" s="33">
        <f t="shared" si="68"/>
        <v>0</v>
      </c>
      <c r="N157" s="33">
        <f t="shared" si="69"/>
        <v>0</v>
      </c>
      <c r="O157" s="22"/>
      <c r="P157" s="76"/>
      <c r="Q157" s="23">
        <f t="shared" si="61"/>
        <v>0</v>
      </c>
      <c r="R157" s="23">
        <f t="shared" si="62"/>
        <v>0</v>
      </c>
      <c r="S157" s="23">
        <f t="shared" si="63"/>
        <v>0</v>
      </c>
    </row>
    <row r="158" spans="1:19" s="1" customFormat="1" ht="11.1" customHeight="1" outlineLevel="1" x14ac:dyDescent="0.2">
      <c r="A158" s="29"/>
      <c r="B158" s="52" t="s">
        <v>57</v>
      </c>
      <c r="C158" s="31" t="s">
        <v>39</v>
      </c>
      <c r="D158" s="31"/>
      <c r="E158" s="54">
        <v>0.56066000000000005</v>
      </c>
      <c r="F158" s="32">
        <f t="shared" si="70"/>
        <v>0.56066000000000005</v>
      </c>
      <c r="G158" s="34">
        <v>1.03</v>
      </c>
      <c r="H158" s="33">
        <f t="shared" si="65"/>
        <v>0.57699999999999996</v>
      </c>
      <c r="I158" s="72"/>
      <c r="J158" s="88"/>
      <c r="K158" s="50">
        <f t="shared" si="66"/>
        <v>0</v>
      </c>
      <c r="L158" s="33">
        <f t="shared" si="67"/>
        <v>0</v>
      </c>
      <c r="M158" s="33">
        <f t="shared" si="68"/>
        <v>0</v>
      </c>
      <c r="N158" s="33">
        <f t="shared" si="69"/>
        <v>0</v>
      </c>
      <c r="O158" s="22"/>
      <c r="P158" s="76"/>
      <c r="Q158" s="23">
        <f t="shared" si="61"/>
        <v>0</v>
      </c>
      <c r="R158" s="23">
        <f t="shared" si="62"/>
        <v>0</v>
      </c>
      <c r="S158" s="23">
        <f t="shared" si="63"/>
        <v>0</v>
      </c>
    </row>
    <row r="159" spans="1:19" s="1" customFormat="1" ht="11.1" customHeight="1" outlineLevel="1" x14ac:dyDescent="0.2">
      <c r="A159" s="29"/>
      <c r="B159" s="52" t="s">
        <v>116</v>
      </c>
      <c r="C159" s="31" t="s">
        <v>43</v>
      </c>
      <c r="D159" s="31"/>
      <c r="E159" s="54">
        <v>49.8</v>
      </c>
      <c r="F159" s="32">
        <f t="shared" si="70"/>
        <v>49.8</v>
      </c>
      <c r="G159" s="34">
        <v>1.1000000000000001</v>
      </c>
      <c r="H159" s="33">
        <f t="shared" si="65"/>
        <v>54.78</v>
      </c>
      <c r="I159" s="72"/>
      <c r="J159" s="88"/>
      <c r="K159" s="50">
        <f t="shared" si="66"/>
        <v>0</v>
      </c>
      <c r="L159" s="33">
        <f t="shared" si="67"/>
        <v>0</v>
      </c>
      <c r="M159" s="33">
        <f t="shared" si="68"/>
        <v>0</v>
      </c>
      <c r="N159" s="33">
        <f t="shared" si="69"/>
        <v>0</v>
      </c>
      <c r="O159" s="22"/>
      <c r="P159" s="76"/>
      <c r="Q159" s="23">
        <f t="shared" si="61"/>
        <v>0</v>
      </c>
      <c r="R159" s="23">
        <f t="shared" si="62"/>
        <v>0</v>
      </c>
      <c r="S159" s="23">
        <f t="shared" si="63"/>
        <v>0</v>
      </c>
    </row>
    <row r="160" spans="1:19" s="1" customFormat="1" ht="11.1" customHeight="1" outlineLevel="1" x14ac:dyDescent="0.2">
      <c r="A160" s="29"/>
      <c r="B160" s="52" t="s">
        <v>117</v>
      </c>
      <c r="C160" s="31" t="s">
        <v>39</v>
      </c>
      <c r="D160" s="31"/>
      <c r="E160" s="54">
        <v>6.0611039999999991E-2</v>
      </c>
      <c r="F160" s="32">
        <f t="shared" si="70"/>
        <v>6.0611039999999991E-2</v>
      </c>
      <c r="G160" s="34">
        <v>1.03</v>
      </c>
      <c r="H160" s="33">
        <f t="shared" si="65"/>
        <v>6.2E-2</v>
      </c>
      <c r="I160" s="72"/>
      <c r="J160" s="88"/>
      <c r="K160" s="50">
        <f t="shared" si="66"/>
        <v>0</v>
      </c>
      <c r="L160" s="33">
        <f t="shared" si="67"/>
        <v>0</v>
      </c>
      <c r="M160" s="33">
        <f t="shared" si="68"/>
        <v>0</v>
      </c>
      <c r="N160" s="33">
        <f t="shared" si="69"/>
        <v>0</v>
      </c>
      <c r="O160" s="22"/>
      <c r="P160" s="76"/>
      <c r="Q160" s="23">
        <f t="shared" si="61"/>
        <v>0</v>
      </c>
      <c r="R160" s="23">
        <f t="shared" si="62"/>
        <v>0</v>
      </c>
      <c r="S160" s="23">
        <f t="shared" si="63"/>
        <v>0</v>
      </c>
    </row>
    <row r="161" spans="1:19" s="1" customFormat="1" ht="11.1" customHeight="1" outlineLevel="1" x14ac:dyDescent="0.2">
      <c r="A161" s="29"/>
      <c r="B161" s="52" t="s">
        <v>118</v>
      </c>
      <c r="C161" s="31" t="s">
        <v>39</v>
      </c>
      <c r="D161" s="31"/>
      <c r="E161" s="54">
        <v>0.13265279999999999</v>
      </c>
      <c r="F161" s="32">
        <f t="shared" si="70"/>
        <v>0.13265279999999999</v>
      </c>
      <c r="G161" s="34">
        <v>1.03</v>
      </c>
      <c r="H161" s="33">
        <f t="shared" si="65"/>
        <v>0.13700000000000001</v>
      </c>
      <c r="I161" s="72"/>
      <c r="J161" s="88"/>
      <c r="K161" s="50">
        <f t="shared" si="66"/>
        <v>0</v>
      </c>
      <c r="L161" s="33">
        <f t="shared" si="67"/>
        <v>0</v>
      </c>
      <c r="M161" s="33">
        <f t="shared" si="68"/>
        <v>0</v>
      </c>
      <c r="N161" s="33">
        <f t="shared" si="69"/>
        <v>0</v>
      </c>
      <c r="O161" s="22"/>
      <c r="P161" s="76"/>
      <c r="Q161" s="23">
        <f t="shared" si="61"/>
        <v>0</v>
      </c>
      <c r="R161" s="23">
        <f t="shared" si="62"/>
        <v>0</v>
      </c>
      <c r="S161" s="23">
        <f t="shared" si="63"/>
        <v>0</v>
      </c>
    </row>
    <row r="162" spans="1:19" s="1" customFormat="1" ht="11.1" customHeight="1" outlineLevel="1" x14ac:dyDescent="0.2">
      <c r="A162" s="29"/>
      <c r="B162" s="52" t="s">
        <v>107</v>
      </c>
      <c r="C162" s="31" t="s">
        <v>39</v>
      </c>
      <c r="D162" s="31"/>
      <c r="E162" s="54">
        <v>0.174928</v>
      </c>
      <c r="F162" s="32">
        <f t="shared" si="70"/>
        <v>0.174928</v>
      </c>
      <c r="G162" s="34">
        <v>1.03</v>
      </c>
      <c r="H162" s="33">
        <f t="shared" si="65"/>
        <v>0.18</v>
      </c>
      <c r="I162" s="72"/>
      <c r="J162" s="88"/>
      <c r="K162" s="50">
        <f t="shared" si="66"/>
        <v>0</v>
      </c>
      <c r="L162" s="33">
        <f t="shared" si="67"/>
        <v>0</v>
      </c>
      <c r="M162" s="33">
        <f t="shared" si="68"/>
        <v>0</v>
      </c>
      <c r="N162" s="33">
        <f t="shared" si="69"/>
        <v>0</v>
      </c>
      <c r="O162" s="22"/>
      <c r="P162" s="76"/>
      <c r="Q162" s="23">
        <f t="shared" si="61"/>
        <v>0</v>
      </c>
      <c r="R162" s="23">
        <f t="shared" si="62"/>
        <v>0</v>
      </c>
      <c r="S162" s="23">
        <f t="shared" si="63"/>
        <v>0</v>
      </c>
    </row>
    <row r="163" spans="1:19" s="1" customFormat="1" ht="11.1" customHeight="1" outlineLevel="1" x14ac:dyDescent="0.2">
      <c r="A163" s="29"/>
      <c r="B163" s="52" t="s">
        <v>108</v>
      </c>
      <c r="C163" s="31" t="s">
        <v>39</v>
      </c>
      <c r="D163" s="31"/>
      <c r="E163" s="54">
        <v>0.10940160000000002</v>
      </c>
      <c r="F163" s="32">
        <f t="shared" si="70"/>
        <v>0.10940160000000002</v>
      </c>
      <c r="G163" s="34">
        <v>1.03</v>
      </c>
      <c r="H163" s="33">
        <f t="shared" si="65"/>
        <v>0.113</v>
      </c>
      <c r="I163" s="72"/>
      <c r="J163" s="88"/>
      <c r="K163" s="50">
        <f t="shared" si="66"/>
        <v>0</v>
      </c>
      <c r="L163" s="33">
        <f t="shared" si="67"/>
        <v>0</v>
      </c>
      <c r="M163" s="33">
        <f t="shared" si="68"/>
        <v>0</v>
      </c>
      <c r="N163" s="33">
        <f t="shared" si="69"/>
        <v>0</v>
      </c>
      <c r="O163" s="22"/>
      <c r="P163" s="76"/>
      <c r="Q163" s="23">
        <f t="shared" si="61"/>
        <v>0</v>
      </c>
      <c r="R163" s="23">
        <f t="shared" si="62"/>
        <v>0</v>
      </c>
      <c r="S163" s="23">
        <f t="shared" si="63"/>
        <v>0</v>
      </c>
    </row>
    <row r="164" spans="1:19" s="1" customFormat="1" ht="11.1" customHeight="1" outlineLevel="1" x14ac:dyDescent="0.2">
      <c r="A164" s="29"/>
      <c r="B164" s="57" t="s">
        <v>137</v>
      </c>
      <c r="C164" s="31" t="s">
        <v>45</v>
      </c>
      <c r="D164" s="31"/>
      <c r="E164" s="54">
        <f>SUM(E148:E163)</f>
        <v>53.829634039999995</v>
      </c>
      <c r="F164" s="32">
        <f t="shared" si="70"/>
        <v>53.829634039999995</v>
      </c>
      <c r="G164" s="34">
        <v>19</v>
      </c>
      <c r="H164" s="33">
        <f t="shared" si="65"/>
        <v>1022.763</v>
      </c>
      <c r="I164" s="72"/>
      <c r="J164" s="88"/>
      <c r="K164" s="50">
        <f t="shared" si="66"/>
        <v>0</v>
      </c>
      <c r="L164" s="33">
        <f t="shared" si="67"/>
        <v>0</v>
      </c>
      <c r="M164" s="33">
        <f t="shared" si="68"/>
        <v>0</v>
      </c>
      <c r="N164" s="33">
        <f t="shared" si="69"/>
        <v>0</v>
      </c>
      <c r="O164" s="22"/>
      <c r="P164" s="76"/>
      <c r="Q164" s="23">
        <f t="shared" si="61"/>
        <v>0</v>
      </c>
      <c r="R164" s="23">
        <f t="shared" si="62"/>
        <v>0</v>
      </c>
      <c r="S164" s="23">
        <f t="shared" si="63"/>
        <v>0</v>
      </c>
    </row>
    <row r="165" spans="1:19" s="16" customFormat="1" ht="21.95" customHeight="1" outlineLevel="1" x14ac:dyDescent="0.2">
      <c r="A165" s="17">
        <v>26</v>
      </c>
      <c r="B165" s="18" t="s">
        <v>171</v>
      </c>
      <c r="C165" s="19" t="s">
        <v>41</v>
      </c>
      <c r="D165" s="19"/>
      <c r="E165" s="20">
        <f>E146</f>
        <v>20</v>
      </c>
      <c r="F165" s="20">
        <f>F166</f>
        <v>20</v>
      </c>
      <c r="G165" s="21"/>
      <c r="H165" s="20">
        <f>H166</f>
        <v>20</v>
      </c>
      <c r="I165" s="85"/>
      <c r="J165" s="85"/>
      <c r="K165" s="21">
        <f>N165/H165</f>
        <v>0</v>
      </c>
      <c r="L165" s="21">
        <f>L166</f>
        <v>0</v>
      </c>
      <c r="M165" s="21">
        <f>M166</f>
        <v>0</v>
      </c>
      <c r="N165" s="21">
        <f>N166</f>
        <v>0</v>
      </c>
      <c r="O165" s="22"/>
      <c r="P165" s="76"/>
      <c r="Q165" s="23">
        <f t="shared" si="61"/>
        <v>0</v>
      </c>
      <c r="R165" s="23">
        <f t="shared" si="62"/>
        <v>0</v>
      </c>
      <c r="S165" s="23">
        <f t="shared" si="63"/>
        <v>0</v>
      </c>
    </row>
    <row r="166" spans="1:19" s="23" customFormat="1" ht="11.1" customHeight="1" outlineLevel="1" x14ac:dyDescent="0.2">
      <c r="A166" s="24"/>
      <c r="B166" s="25" t="s">
        <v>16</v>
      </c>
      <c r="C166" s="26" t="s">
        <v>41</v>
      </c>
      <c r="D166" s="26"/>
      <c r="E166" s="53">
        <f>E147</f>
        <v>20</v>
      </c>
      <c r="F166" s="27">
        <f>E166</f>
        <v>20</v>
      </c>
      <c r="G166" s="27">
        <v>1</v>
      </c>
      <c r="H166" s="28">
        <f>ROUND(F166*G166,3)</f>
        <v>20</v>
      </c>
      <c r="I166" s="89"/>
      <c r="J166" s="87"/>
      <c r="K166" s="51">
        <f>J166+I166</f>
        <v>0</v>
      </c>
      <c r="L166" s="28">
        <f>F166*I166</f>
        <v>0</v>
      </c>
      <c r="M166" s="28">
        <f>H166*J166</f>
        <v>0</v>
      </c>
      <c r="N166" s="28">
        <f>M166+L166</f>
        <v>0</v>
      </c>
      <c r="O166" s="22"/>
      <c r="P166" s="76"/>
      <c r="Q166" s="23">
        <f t="shared" si="61"/>
        <v>0</v>
      </c>
      <c r="R166" s="23">
        <f t="shared" si="62"/>
        <v>0</v>
      </c>
      <c r="S166" s="23">
        <f t="shared" si="63"/>
        <v>0</v>
      </c>
    </row>
    <row r="167" spans="1:19" s="16" customFormat="1" ht="21.95" customHeight="1" outlineLevel="1" x14ac:dyDescent="0.2">
      <c r="A167" s="17">
        <v>27</v>
      </c>
      <c r="B167" s="18" t="s">
        <v>172</v>
      </c>
      <c r="C167" s="19" t="s">
        <v>38</v>
      </c>
      <c r="D167" s="19"/>
      <c r="E167" s="20">
        <f>E168</f>
        <v>20</v>
      </c>
      <c r="F167" s="20">
        <f>F168</f>
        <v>20</v>
      </c>
      <c r="G167" s="21"/>
      <c r="H167" s="20">
        <f>H168</f>
        <v>20</v>
      </c>
      <c r="I167" s="85"/>
      <c r="J167" s="85"/>
      <c r="K167" s="21">
        <f>N167/H167</f>
        <v>0</v>
      </c>
      <c r="L167" s="21">
        <f>L168+L169+L170</f>
        <v>0</v>
      </c>
      <c r="M167" s="21">
        <f>M168+M169+M170</f>
        <v>0</v>
      </c>
      <c r="N167" s="21">
        <f>N168+N169+N170</f>
        <v>0</v>
      </c>
      <c r="O167" s="22"/>
      <c r="P167" s="76"/>
      <c r="Q167" s="23">
        <f t="shared" si="61"/>
        <v>0</v>
      </c>
      <c r="R167" s="23">
        <f t="shared" si="62"/>
        <v>0</v>
      </c>
      <c r="S167" s="23">
        <f t="shared" si="63"/>
        <v>0</v>
      </c>
    </row>
    <row r="168" spans="1:19" s="23" customFormat="1" ht="11.1" customHeight="1" outlineLevel="1" x14ac:dyDescent="0.2">
      <c r="A168" s="24"/>
      <c r="B168" s="25" t="s">
        <v>16</v>
      </c>
      <c r="C168" s="26" t="s">
        <v>38</v>
      </c>
      <c r="D168" s="26"/>
      <c r="E168" s="53">
        <f>E166</f>
        <v>20</v>
      </c>
      <c r="F168" s="27">
        <f>E168</f>
        <v>20</v>
      </c>
      <c r="G168" s="27">
        <v>1</v>
      </c>
      <c r="H168" s="28">
        <f>ROUND(F168*G168,3)</f>
        <v>20</v>
      </c>
      <c r="I168" s="89"/>
      <c r="J168" s="87"/>
      <c r="K168" s="51">
        <f>J168+I168</f>
        <v>0</v>
      </c>
      <c r="L168" s="28">
        <f>F168*I168</f>
        <v>0</v>
      </c>
      <c r="M168" s="28">
        <f>H168*J168</f>
        <v>0</v>
      </c>
      <c r="N168" s="28">
        <f>M168+L168</f>
        <v>0</v>
      </c>
      <c r="O168" s="22"/>
      <c r="P168" s="76"/>
      <c r="Q168" s="23">
        <f t="shared" si="61"/>
        <v>0</v>
      </c>
      <c r="R168" s="23">
        <f t="shared" si="62"/>
        <v>0</v>
      </c>
      <c r="S168" s="23">
        <f t="shared" si="63"/>
        <v>0</v>
      </c>
    </row>
    <row r="169" spans="1:19" s="1" customFormat="1" ht="11.1" customHeight="1" outlineLevel="1" x14ac:dyDescent="0.2">
      <c r="A169" s="29"/>
      <c r="B169" s="30" t="s">
        <v>44</v>
      </c>
      <c r="C169" s="31" t="s">
        <v>45</v>
      </c>
      <c r="D169" s="31"/>
      <c r="E169" s="54">
        <f>E167</f>
        <v>20</v>
      </c>
      <c r="F169" s="32">
        <f>E169</f>
        <v>20</v>
      </c>
      <c r="G169" s="37">
        <v>0.1</v>
      </c>
      <c r="H169" s="33">
        <f>ROUND(F169*G169,3)</f>
        <v>2</v>
      </c>
      <c r="I169" s="72"/>
      <c r="J169" s="90"/>
      <c r="K169" s="34">
        <f>J169+I169</f>
        <v>0</v>
      </c>
      <c r="L169" s="33">
        <f>F169*I169</f>
        <v>0</v>
      </c>
      <c r="M169" s="33">
        <f>H169*J169</f>
        <v>0</v>
      </c>
      <c r="N169" s="33">
        <f>M169+L169</f>
        <v>0</v>
      </c>
      <c r="O169" s="22"/>
      <c r="P169" s="76"/>
      <c r="Q169" s="23">
        <f t="shared" si="61"/>
        <v>0</v>
      </c>
      <c r="R169" s="23">
        <f t="shared" si="62"/>
        <v>0</v>
      </c>
      <c r="S169" s="23">
        <f t="shared" si="63"/>
        <v>0</v>
      </c>
    </row>
    <row r="170" spans="1:19" s="1" customFormat="1" ht="11.1" customHeight="1" outlineLevel="1" x14ac:dyDescent="0.2">
      <c r="A170" s="29"/>
      <c r="B170" s="30" t="s">
        <v>46</v>
      </c>
      <c r="C170" s="31" t="s">
        <v>45</v>
      </c>
      <c r="D170" s="31"/>
      <c r="E170" s="54">
        <f>E167</f>
        <v>20</v>
      </c>
      <c r="F170" s="32">
        <f>E170</f>
        <v>20</v>
      </c>
      <c r="G170" s="34">
        <v>0.28000000000000003</v>
      </c>
      <c r="H170" s="33">
        <f>ROUND(F170*G170,3)</f>
        <v>5.6</v>
      </c>
      <c r="I170" s="72"/>
      <c r="J170" s="90"/>
      <c r="K170" s="34">
        <f>J170+I170</f>
        <v>0</v>
      </c>
      <c r="L170" s="33">
        <f>F170*I170</f>
        <v>0</v>
      </c>
      <c r="M170" s="33">
        <f>H170*J170</f>
        <v>0</v>
      </c>
      <c r="N170" s="33">
        <f>M170+L170</f>
        <v>0</v>
      </c>
      <c r="O170" s="22"/>
      <c r="P170" s="76"/>
      <c r="Q170" s="23">
        <f t="shared" si="61"/>
        <v>0</v>
      </c>
      <c r="R170" s="23">
        <f t="shared" si="62"/>
        <v>0</v>
      </c>
      <c r="S170" s="23">
        <f t="shared" si="63"/>
        <v>0</v>
      </c>
    </row>
    <row r="171" spans="1:19" s="4" customFormat="1" ht="24.95" customHeight="1" outlineLevel="1" x14ac:dyDescent="0.2">
      <c r="A171" s="11"/>
      <c r="B171" s="12" t="s">
        <v>119</v>
      </c>
      <c r="C171" s="13"/>
      <c r="D171" s="13"/>
      <c r="E171" s="12"/>
      <c r="F171" s="12"/>
      <c r="G171" s="12"/>
      <c r="H171" s="12"/>
      <c r="I171" s="91"/>
      <c r="J171" s="91"/>
      <c r="K171" s="12"/>
      <c r="L171" s="14">
        <f>L172+L185+L189</f>
        <v>0</v>
      </c>
      <c r="M171" s="14">
        <f>M172+M185+M189</f>
        <v>0</v>
      </c>
      <c r="N171" s="14">
        <f>N172+N185+N189</f>
        <v>0</v>
      </c>
      <c r="O171" s="15"/>
      <c r="P171" s="74"/>
      <c r="Q171" s="23">
        <f t="shared" si="61"/>
        <v>0</v>
      </c>
      <c r="R171" s="23">
        <f t="shared" si="62"/>
        <v>0</v>
      </c>
      <c r="S171" s="23">
        <f t="shared" si="63"/>
        <v>0</v>
      </c>
    </row>
    <row r="172" spans="1:19" s="16" customFormat="1" ht="21.75" customHeight="1" outlineLevel="1" x14ac:dyDescent="0.2">
      <c r="A172" s="17">
        <v>28</v>
      </c>
      <c r="B172" s="18" t="s">
        <v>120</v>
      </c>
      <c r="C172" s="19" t="s">
        <v>41</v>
      </c>
      <c r="D172" s="19"/>
      <c r="E172" s="20">
        <f>E173</f>
        <v>2</v>
      </c>
      <c r="F172" s="20">
        <f>F173</f>
        <v>2</v>
      </c>
      <c r="G172" s="21"/>
      <c r="H172" s="20">
        <f>H173</f>
        <v>2</v>
      </c>
      <c r="I172" s="85"/>
      <c r="J172" s="85"/>
      <c r="K172" s="21">
        <f>N172/H172</f>
        <v>0</v>
      </c>
      <c r="L172" s="21">
        <f>L173+L174+L175+L176+L177+L178+L179+L180+L181+L182+L183+L184</f>
        <v>0</v>
      </c>
      <c r="M172" s="21">
        <f t="shared" ref="M172:N172" si="71">M173+M174+M175+M176+M177+M178+M179+M180+M181+M182+M183+M184</f>
        <v>0</v>
      </c>
      <c r="N172" s="21">
        <f t="shared" si="71"/>
        <v>0</v>
      </c>
      <c r="O172" s="22"/>
      <c r="P172" s="76"/>
      <c r="Q172" s="23">
        <f t="shared" si="61"/>
        <v>0</v>
      </c>
      <c r="R172" s="23">
        <f t="shared" si="62"/>
        <v>0</v>
      </c>
      <c r="S172" s="23">
        <f t="shared" si="63"/>
        <v>0</v>
      </c>
    </row>
    <row r="173" spans="1:19" s="23" customFormat="1" ht="11.1" customHeight="1" outlineLevel="1" x14ac:dyDescent="0.2">
      <c r="A173" s="24"/>
      <c r="B173" s="25" t="s">
        <v>16</v>
      </c>
      <c r="C173" s="26" t="s">
        <v>41</v>
      </c>
      <c r="D173" s="26"/>
      <c r="E173" s="53">
        <v>2</v>
      </c>
      <c r="F173" s="27">
        <f>E173</f>
        <v>2</v>
      </c>
      <c r="G173" s="27">
        <v>1</v>
      </c>
      <c r="H173" s="28">
        <f t="shared" ref="H173:H184" si="72">ROUND(F173*G173,3)</f>
        <v>2</v>
      </c>
      <c r="I173" s="86"/>
      <c r="J173" s="87"/>
      <c r="K173" s="49">
        <f t="shared" ref="K173:K184" si="73">J173+I173</f>
        <v>0</v>
      </c>
      <c r="L173" s="28">
        <f t="shared" ref="L173:L184" si="74">F173*I173</f>
        <v>0</v>
      </c>
      <c r="M173" s="28">
        <f t="shared" ref="M173:M184" si="75">H173*J173</f>
        <v>0</v>
      </c>
      <c r="N173" s="28">
        <f t="shared" ref="N173:N184" si="76">M173+L173</f>
        <v>0</v>
      </c>
      <c r="O173" s="22"/>
      <c r="P173" s="76"/>
      <c r="Q173" s="23">
        <f t="shared" si="61"/>
        <v>0</v>
      </c>
      <c r="R173" s="23">
        <f t="shared" si="62"/>
        <v>0</v>
      </c>
      <c r="S173" s="23">
        <f t="shared" si="63"/>
        <v>0</v>
      </c>
    </row>
    <row r="174" spans="1:19" s="1" customFormat="1" ht="11.1" customHeight="1" outlineLevel="1" x14ac:dyDescent="0.2">
      <c r="A174" s="29"/>
      <c r="B174" s="56" t="s">
        <v>114</v>
      </c>
      <c r="C174" s="31" t="s">
        <v>39</v>
      </c>
      <c r="D174" s="31"/>
      <c r="E174" s="54">
        <v>2.3485488000000001</v>
      </c>
      <c r="F174" s="32">
        <f>E174</f>
        <v>2.3485488000000001</v>
      </c>
      <c r="G174" s="34">
        <v>1.03</v>
      </c>
      <c r="H174" s="33">
        <f t="shared" si="72"/>
        <v>2.419</v>
      </c>
      <c r="I174" s="72"/>
      <c r="J174" s="88"/>
      <c r="K174" s="50">
        <f t="shared" si="73"/>
        <v>0</v>
      </c>
      <c r="L174" s="33">
        <f t="shared" si="74"/>
        <v>0</v>
      </c>
      <c r="M174" s="33">
        <f t="shared" si="75"/>
        <v>0</v>
      </c>
      <c r="N174" s="33">
        <f t="shared" si="76"/>
        <v>0</v>
      </c>
      <c r="O174" s="22"/>
      <c r="P174" s="76"/>
      <c r="Q174" s="23">
        <f t="shared" si="61"/>
        <v>0</v>
      </c>
      <c r="R174" s="23">
        <f t="shared" si="62"/>
        <v>0</v>
      </c>
      <c r="S174" s="23">
        <f t="shared" si="63"/>
        <v>0</v>
      </c>
    </row>
    <row r="175" spans="1:19" s="1" customFormat="1" ht="15" customHeight="1" outlineLevel="1" x14ac:dyDescent="0.2">
      <c r="A175" s="29"/>
      <c r="B175" s="52" t="s">
        <v>116</v>
      </c>
      <c r="C175" s="31" t="s">
        <v>39</v>
      </c>
      <c r="D175" s="31"/>
      <c r="E175" s="54">
        <v>0.21093000000000001</v>
      </c>
      <c r="F175" s="32">
        <f t="shared" ref="F175:F184" si="77">E175</f>
        <v>0.21093000000000001</v>
      </c>
      <c r="G175" s="34">
        <v>1.1000000000000001</v>
      </c>
      <c r="H175" s="33">
        <f t="shared" si="72"/>
        <v>0.23200000000000001</v>
      </c>
      <c r="I175" s="72"/>
      <c r="J175" s="88"/>
      <c r="K175" s="50">
        <f t="shared" si="73"/>
        <v>0</v>
      </c>
      <c r="L175" s="33">
        <f t="shared" si="74"/>
        <v>0</v>
      </c>
      <c r="M175" s="33">
        <f t="shared" si="75"/>
        <v>0</v>
      </c>
      <c r="N175" s="33">
        <f t="shared" si="76"/>
        <v>0</v>
      </c>
      <c r="O175" s="22"/>
      <c r="P175" s="76"/>
      <c r="Q175" s="23">
        <f t="shared" si="61"/>
        <v>0</v>
      </c>
      <c r="R175" s="23">
        <f t="shared" si="62"/>
        <v>0</v>
      </c>
      <c r="S175" s="23">
        <f t="shared" si="63"/>
        <v>0</v>
      </c>
    </row>
    <row r="176" spans="1:19" s="1" customFormat="1" ht="11.1" customHeight="1" outlineLevel="1" x14ac:dyDescent="0.2">
      <c r="A176" s="29"/>
      <c r="B176" s="52" t="s">
        <v>57</v>
      </c>
      <c r="C176" s="31" t="s">
        <v>39</v>
      </c>
      <c r="D176" s="31"/>
      <c r="E176" s="54">
        <v>2.6376000000000004E-2</v>
      </c>
      <c r="F176" s="32">
        <f t="shared" si="77"/>
        <v>2.6376000000000004E-2</v>
      </c>
      <c r="G176" s="34">
        <v>1.03</v>
      </c>
      <c r="H176" s="33">
        <f t="shared" si="72"/>
        <v>2.7E-2</v>
      </c>
      <c r="I176" s="72"/>
      <c r="J176" s="88"/>
      <c r="K176" s="50">
        <f t="shared" si="73"/>
        <v>0</v>
      </c>
      <c r="L176" s="33">
        <f t="shared" si="74"/>
        <v>0</v>
      </c>
      <c r="M176" s="33">
        <f t="shared" si="75"/>
        <v>0</v>
      </c>
      <c r="N176" s="33">
        <f t="shared" si="76"/>
        <v>0</v>
      </c>
      <c r="O176" s="22"/>
      <c r="P176" s="76"/>
      <c r="Q176" s="23">
        <f t="shared" si="61"/>
        <v>0</v>
      </c>
      <c r="R176" s="23">
        <f t="shared" si="62"/>
        <v>0</v>
      </c>
      <c r="S176" s="23">
        <f t="shared" si="63"/>
        <v>0</v>
      </c>
    </row>
    <row r="177" spans="1:19" s="1" customFormat="1" ht="11.1" customHeight="1" outlineLevel="1" x14ac:dyDescent="0.2">
      <c r="A177" s="29"/>
      <c r="B177" s="52" t="s">
        <v>111</v>
      </c>
      <c r="C177" s="31" t="s">
        <v>39</v>
      </c>
      <c r="D177" s="31"/>
      <c r="E177" s="54">
        <v>0.10248960000000001</v>
      </c>
      <c r="F177" s="32">
        <f t="shared" si="77"/>
        <v>0.10248960000000001</v>
      </c>
      <c r="G177" s="34">
        <v>1.03</v>
      </c>
      <c r="H177" s="33">
        <f t="shared" si="72"/>
        <v>0.106</v>
      </c>
      <c r="I177" s="72"/>
      <c r="J177" s="88"/>
      <c r="K177" s="50">
        <f t="shared" si="73"/>
        <v>0</v>
      </c>
      <c r="L177" s="33">
        <f t="shared" si="74"/>
        <v>0</v>
      </c>
      <c r="M177" s="33">
        <f t="shared" si="75"/>
        <v>0</v>
      </c>
      <c r="N177" s="33">
        <f t="shared" si="76"/>
        <v>0</v>
      </c>
      <c r="O177" s="22"/>
      <c r="P177" s="76"/>
      <c r="Q177" s="23">
        <f t="shared" si="61"/>
        <v>0</v>
      </c>
      <c r="R177" s="23">
        <f t="shared" si="62"/>
        <v>0</v>
      </c>
      <c r="S177" s="23">
        <f t="shared" si="63"/>
        <v>0</v>
      </c>
    </row>
    <row r="178" spans="1:19" s="1" customFormat="1" ht="11.1" customHeight="1" outlineLevel="1" x14ac:dyDescent="0.2">
      <c r="A178" s="29"/>
      <c r="B178" s="52" t="s">
        <v>110</v>
      </c>
      <c r="C178" s="31" t="s">
        <v>39</v>
      </c>
      <c r="D178" s="31"/>
      <c r="E178" s="54">
        <v>1.6576E-2</v>
      </c>
      <c r="F178" s="32">
        <f t="shared" si="77"/>
        <v>1.6576E-2</v>
      </c>
      <c r="G178" s="34">
        <v>1.03</v>
      </c>
      <c r="H178" s="33">
        <f t="shared" si="72"/>
        <v>1.7000000000000001E-2</v>
      </c>
      <c r="I178" s="72"/>
      <c r="J178" s="88"/>
      <c r="K178" s="50">
        <f t="shared" si="73"/>
        <v>0</v>
      </c>
      <c r="L178" s="33">
        <f t="shared" si="74"/>
        <v>0</v>
      </c>
      <c r="M178" s="33">
        <f t="shared" si="75"/>
        <v>0</v>
      </c>
      <c r="N178" s="33">
        <f t="shared" si="76"/>
        <v>0</v>
      </c>
      <c r="O178" s="22"/>
      <c r="P178" s="76"/>
      <c r="Q178" s="23">
        <f t="shared" si="61"/>
        <v>0</v>
      </c>
      <c r="R178" s="23">
        <f t="shared" si="62"/>
        <v>0</v>
      </c>
      <c r="S178" s="23">
        <f t="shared" si="63"/>
        <v>0</v>
      </c>
    </row>
    <row r="179" spans="1:19" s="1" customFormat="1" ht="11.1" customHeight="1" outlineLevel="1" x14ac:dyDescent="0.2">
      <c r="A179" s="29"/>
      <c r="B179" s="52" t="s">
        <v>112</v>
      </c>
      <c r="C179" s="31" t="s">
        <v>39</v>
      </c>
      <c r="D179" s="31"/>
      <c r="E179" s="54">
        <v>3.96E-3</v>
      </c>
      <c r="F179" s="32">
        <f t="shared" si="77"/>
        <v>3.96E-3</v>
      </c>
      <c r="G179" s="34">
        <v>1.03</v>
      </c>
      <c r="H179" s="33">
        <f t="shared" si="72"/>
        <v>4.0000000000000001E-3</v>
      </c>
      <c r="I179" s="72"/>
      <c r="J179" s="88"/>
      <c r="K179" s="50">
        <f t="shared" si="73"/>
        <v>0</v>
      </c>
      <c r="L179" s="33">
        <f t="shared" si="74"/>
        <v>0</v>
      </c>
      <c r="M179" s="33">
        <f t="shared" si="75"/>
        <v>0</v>
      </c>
      <c r="N179" s="33">
        <f t="shared" si="76"/>
        <v>0</v>
      </c>
      <c r="O179" s="22"/>
      <c r="P179" s="76"/>
      <c r="Q179" s="23">
        <f t="shared" si="61"/>
        <v>0</v>
      </c>
      <c r="R179" s="23">
        <f t="shared" si="62"/>
        <v>0</v>
      </c>
      <c r="S179" s="23">
        <f t="shared" si="63"/>
        <v>0</v>
      </c>
    </row>
    <row r="180" spans="1:19" s="1" customFormat="1" ht="11.1" customHeight="1" outlineLevel="1" x14ac:dyDescent="0.2">
      <c r="A180" s="29"/>
      <c r="B180" s="52" t="s">
        <v>113</v>
      </c>
      <c r="C180" s="31" t="s">
        <v>39</v>
      </c>
      <c r="D180" s="31"/>
      <c r="E180" s="54">
        <v>0.17696000000000001</v>
      </c>
      <c r="F180" s="32">
        <f t="shared" si="77"/>
        <v>0.17696000000000001</v>
      </c>
      <c r="G180" s="34">
        <v>1.03</v>
      </c>
      <c r="H180" s="33">
        <f t="shared" si="72"/>
        <v>0.182</v>
      </c>
      <c r="I180" s="72"/>
      <c r="J180" s="88"/>
      <c r="K180" s="50">
        <f t="shared" si="73"/>
        <v>0</v>
      </c>
      <c r="L180" s="33">
        <f t="shared" si="74"/>
        <v>0</v>
      </c>
      <c r="M180" s="33">
        <f t="shared" si="75"/>
        <v>0</v>
      </c>
      <c r="N180" s="33">
        <f t="shared" si="76"/>
        <v>0</v>
      </c>
      <c r="O180" s="22"/>
      <c r="P180" s="76"/>
      <c r="Q180" s="23">
        <f t="shared" si="61"/>
        <v>0</v>
      </c>
      <c r="R180" s="23">
        <f t="shared" si="62"/>
        <v>0</v>
      </c>
      <c r="S180" s="23">
        <f t="shared" si="63"/>
        <v>0</v>
      </c>
    </row>
    <row r="181" spans="1:19" s="1" customFormat="1" ht="11.1" customHeight="1" outlineLevel="1" x14ac:dyDescent="0.2">
      <c r="A181" s="29"/>
      <c r="B181" s="52" t="s">
        <v>123</v>
      </c>
      <c r="C181" s="31" t="s">
        <v>39</v>
      </c>
      <c r="D181" s="31"/>
      <c r="E181" s="54">
        <v>3.9164999999999998E-2</v>
      </c>
      <c r="F181" s="32">
        <f>E181</f>
        <v>3.9164999999999998E-2</v>
      </c>
      <c r="G181" s="34">
        <v>1.03</v>
      </c>
      <c r="H181" s="33">
        <f t="shared" si="72"/>
        <v>0.04</v>
      </c>
      <c r="I181" s="72"/>
      <c r="J181" s="88"/>
      <c r="K181" s="50">
        <f t="shared" si="73"/>
        <v>0</v>
      </c>
      <c r="L181" s="33">
        <f t="shared" si="74"/>
        <v>0</v>
      </c>
      <c r="M181" s="33">
        <f t="shared" si="75"/>
        <v>0</v>
      </c>
      <c r="N181" s="33">
        <f t="shared" si="76"/>
        <v>0</v>
      </c>
      <c r="O181" s="22"/>
      <c r="P181" s="76"/>
      <c r="Q181" s="23">
        <f t="shared" si="61"/>
        <v>0</v>
      </c>
      <c r="R181" s="23">
        <f t="shared" si="62"/>
        <v>0</v>
      </c>
      <c r="S181" s="23">
        <f t="shared" si="63"/>
        <v>0</v>
      </c>
    </row>
    <row r="182" spans="1:19" s="1" customFormat="1" ht="11.1" customHeight="1" outlineLevel="1" x14ac:dyDescent="0.2">
      <c r="A182" s="29"/>
      <c r="B182" s="52" t="s">
        <v>124</v>
      </c>
      <c r="C182" s="31" t="s">
        <v>39</v>
      </c>
      <c r="D182" s="31"/>
      <c r="E182" s="54">
        <v>4.9796E-2</v>
      </c>
      <c r="F182" s="32">
        <f t="shared" si="77"/>
        <v>4.9796E-2</v>
      </c>
      <c r="G182" s="34">
        <v>1.03</v>
      </c>
      <c r="H182" s="33">
        <f t="shared" si="72"/>
        <v>5.0999999999999997E-2</v>
      </c>
      <c r="I182" s="72"/>
      <c r="J182" s="88"/>
      <c r="K182" s="50">
        <f t="shared" si="73"/>
        <v>0</v>
      </c>
      <c r="L182" s="33">
        <f t="shared" si="74"/>
        <v>0</v>
      </c>
      <c r="M182" s="33">
        <f t="shared" si="75"/>
        <v>0</v>
      </c>
      <c r="N182" s="33">
        <f t="shared" si="76"/>
        <v>0</v>
      </c>
      <c r="O182" s="22"/>
      <c r="P182" s="76"/>
      <c r="Q182" s="23">
        <f t="shared" si="61"/>
        <v>0</v>
      </c>
      <c r="R182" s="23">
        <f t="shared" si="62"/>
        <v>0</v>
      </c>
      <c r="S182" s="23">
        <f t="shared" si="63"/>
        <v>0</v>
      </c>
    </row>
    <row r="183" spans="1:19" s="1" customFormat="1" ht="11.1" customHeight="1" outlineLevel="1" x14ac:dyDescent="0.2">
      <c r="A183" s="29"/>
      <c r="B183" s="52" t="s">
        <v>125</v>
      </c>
      <c r="C183" s="31" t="s">
        <v>39</v>
      </c>
      <c r="D183" s="31"/>
      <c r="E183" s="54">
        <v>1.6579199999999999E-2</v>
      </c>
      <c r="F183" s="32">
        <f t="shared" si="77"/>
        <v>1.6579199999999999E-2</v>
      </c>
      <c r="G183" s="34">
        <v>1.03</v>
      </c>
      <c r="H183" s="33">
        <f t="shared" si="72"/>
        <v>1.7000000000000001E-2</v>
      </c>
      <c r="I183" s="72"/>
      <c r="J183" s="88"/>
      <c r="K183" s="50">
        <f t="shared" si="73"/>
        <v>0</v>
      </c>
      <c r="L183" s="33">
        <f t="shared" si="74"/>
        <v>0</v>
      </c>
      <c r="M183" s="33">
        <f t="shared" si="75"/>
        <v>0</v>
      </c>
      <c r="N183" s="33">
        <f t="shared" si="76"/>
        <v>0</v>
      </c>
      <c r="O183" s="22"/>
      <c r="P183" s="76"/>
      <c r="Q183" s="23">
        <f t="shared" si="61"/>
        <v>0</v>
      </c>
      <c r="R183" s="23">
        <f t="shared" si="62"/>
        <v>0</v>
      </c>
      <c r="S183" s="23">
        <f t="shared" si="63"/>
        <v>0</v>
      </c>
    </row>
    <row r="184" spans="1:19" s="1" customFormat="1" ht="11.1" customHeight="1" outlineLevel="1" x14ac:dyDescent="0.2">
      <c r="A184" s="29"/>
      <c r="B184" s="57" t="s">
        <v>137</v>
      </c>
      <c r="C184" s="31" t="s">
        <v>45</v>
      </c>
      <c r="D184" s="31"/>
      <c r="E184" s="54">
        <f>SUM(E174:E183)</f>
        <v>2.9913806000000003</v>
      </c>
      <c r="F184" s="32">
        <f t="shared" si="77"/>
        <v>2.9913806000000003</v>
      </c>
      <c r="G184" s="34">
        <v>19</v>
      </c>
      <c r="H184" s="33">
        <f t="shared" si="72"/>
        <v>56.835999999999999</v>
      </c>
      <c r="I184" s="72"/>
      <c r="J184" s="88"/>
      <c r="K184" s="50">
        <f t="shared" si="73"/>
        <v>0</v>
      </c>
      <c r="L184" s="33">
        <f t="shared" si="74"/>
        <v>0</v>
      </c>
      <c r="M184" s="33">
        <f t="shared" si="75"/>
        <v>0</v>
      </c>
      <c r="N184" s="33">
        <f t="shared" si="76"/>
        <v>0</v>
      </c>
      <c r="O184" s="22"/>
      <c r="P184" s="76"/>
      <c r="Q184" s="23">
        <f t="shared" si="61"/>
        <v>0</v>
      </c>
      <c r="R184" s="23">
        <f t="shared" si="62"/>
        <v>0</v>
      </c>
      <c r="S184" s="23">
        <f t="shared" si="63"/>
        <v>0</v>
      </c>
    </row>
    <row r="185" spans="1:19" s="16" customFormat="1" ht="21.95" customHeight="1" outlineLevel="1" x14ac:dyDescent="0.2">
      <c r="A185" s="17">
        <v>29</v>
      </c>
      <c r="B185" s="18" t="s">
        <v>121</v>
      </c>
      <c r="C185" s="19" t="s">
        <v>41</v>
      </c>
      <c r="D185" s="19"/>
      <c r="E185" s="20">
        <f>E172</f>
        <v>2</v>
      </c>
      <c r="F185" s="20">
        <f>F186</f>
        <v>2</v>
      </c>
      <c r="G185" s="21"/>
      <c r="H185" s="20">
        <f>H186</f>
        <v>2</v>
      </c>
      <c r="I185" s="85"/>
      <c r="J185" s="85"/>
      <c r="K185" s="21">
        <f>N185/H185</f>
        <v>0</v>
      </c>
      <c r="L185" s="21">
        <f>L186+L187+L188</f>
        <v>0</v>
      </c>
      <c r="M185" s="21">
        <f>M186+M187+M188</f>
        <v>0</v>
      </c>
      <c r="N185" s="21">
        <f>N186+N187+N188</f>
        <v>0</v>
      </c>
      <c r="O185" s="22"/>
      <c r="P185" s="76"/>
      <c r="Q185" s="23">
        <f t="shared" si="61"/>
        <v>0</v>
      </c>
      <c r="R185" s="23">
        <f t="shared" si="62"/>
        <v>0</v>
      </c>
      <c r="S185" s="23">
        <f t="shared" si="63"/>
        <v>0</v>
      </c>
    </row>
    <row r="186" spans="1:19" s="23" customFormat="1" ht="11.1" customHeight="1" outlineLevel="1" x14ac:dyDescent="0.2">
      <c r="A186" s="24"/>
      <c r="B186" s="25" t="s">
        <v>16</v>
      </c>
      <c r="C186" s="26" t="s">
        <v>41</v>
      </c>
      <c r="D186" s="26"/>
      <c r="E186" s="53">
        <f>E173</f>
        <v>2</v>
      </c>
      <c r="F186" s="27">
        <f>E186</f>
        <v>2</v>
      </c>
      <c r="G186" s="27">
        <v>1</v>
      </c>
      <c r="H186" s="28">
        <f>ROUND(F186*G186,3)</f>
        <v>2</v>
      </c>
      <c r="I186" s="89"/>
      <c r="J186" s="87"/>
      <c r="K186" s="51">
        <f>J186+I186</f>
        <v>0</v>
      </c>
      <c r="L186" s="28">
        <f>F186*I186</f>
        <v>0</v>
      </c>
      <c r="M186" s="28">
        <f>H186*J186</f>
        <v>0</v>
      </c>
      <c r="N186" s="28">
        <f>M186+L186</f>
        <v>0</v>
      </c>
      <c r="O186" s="22"/>
      <c r="P186" s="76"/>
      <c r="Q186" s="23">
        <f t="shared" si="61"/>
        <v>0</v>
      </c>
      <c r="R186" s="23">
        <f t="shared" si="62"/>
        <v>0</v>
      </c>
      <c r="S186" s="23">
        <f t="shared" si="63"/>
        <v>0</v>
      </c>
    </row>
    <row r="187" spans="1:19" s="23" customFormat="1" ht="11.1" customHeight="1" outlineLevel="1" x14ac:dyDescent="0.2">
      <c r="A187" s="24"/>
      <c r="B187" s="55" t="s">
        <v>162</v>
      </c>
      <c r="C187" s="26" t="s">
        <v>41</v>
      </c>
      <c r="D187" s="26"/>
      <c r="E187" s="54">
        <v>4</v>
      </c>
      <c r="F187" s="32">
        <f>E187</f>
        <v>4</v>
      </c>
      <c r="G187" s="34">
        <v>1</v>
      </c>
      <c r="H187" s="33">
        <f t="shared" ref="H187:H188" si="78">ROUND(F187*G187,3)</f>
        <v>4</v>
      </c>
      <c r="I187" s="89"/>
      <c r="J187" s="88"/>
      <c r="K187" s="51">
        <f t="shared" ref="K187:K188" si="79">J187+I187</f>
        <v>0</v>
      </c>
      <c r="L187" s="28">
        <f t="shared" ref="L187:L188" si="80">F187*I187</f>
        <v>0</v>
      </c>
      <c r="M187" s="28">
        <f t="shared" ref="M187:M188" si="81">H187*J187</f>
        <v>0</v>
      </c>
      <c r="N187" s="28">
        <f t="shared" ref="N187:N188" si="82">M187+L187</f>
        <v>0</v>
      </c>
      <c r="O187" s="22" t="s">
        <v>164</v>
      </c>
      <c r="P187" s="76"/>
      <c r="Q187" s="23">
        <f t="shared" si="61"/>
        <v>0</v>
      </c>
      <c r="R187" s="23">
        <f t="shared" si="62"/>
        <v>0</v>
      </c>
      <c r="S187" s="23">
        <f t="shared" si="63"/>
        <v>0</v>
      </c>
    </row>
    <row r="188" spans="1:19" s="23" customFormat="1" ht="11.1" customHeight="1" outlineLevel="1" x14ac:dyDescent="0.2">
      <c r="A188" s="24"/>
      <c r="B188" s="55" t="s">
        <v>163</v>
      </c>
      <c r="C188" s="26" t="s">
        <v>41</v>
      </c>
      <c r="D188" s="26"/>
      <c r="E188" s="54">
        <v>56</v>
      </c>
      <c r="F188" s="32">
        <f>E188</f>
        <v>56</v>
      </c>
      <c r="G188" s="34">
        <v>1</v>
      </c>
      <c r="H188" s="33">
        <f t="shared" si="78"/>
        <v>56</v>
      </c>
      <c r="I188" s="89"/>
      <c r="J188" s="88"/>
      <c r="K188" s="51">
        <f t="shared" si="79"/>
        <v>0</v>
      </c>
      <c r="L188" s="28">
        <f t="shared" si="80"/>
        <v>0</v>
      </c>
      <c r="M188" s="28">
        <f t="shared" si="81"/>
        <v>0</v>
      </c>
      <c r="N188" s="28">
        <f t="shared" si="82"/>
        <v>0</v>
      </c>
      <c r="O188" s="22"/>
      <c r="P188" s="76"/>
      <c r="Q188" s="23">
        <f t="shared" si="61"/>
        <v>0</v>
      </c>
      <c r="R188" s="23">
        <f t="shared" si="62"/>
        <v>0</v>
      </c>
      <c r="S188" s="23">
        <f t="shared" si="63"/>
        <v>0</v>
      </c>
    </row>
    <row r="189" spans="1:19" s="16" customFormat="1" ht="21.95" customHeight="1" outlineLevel="1" x14ac:dyDescent="0.2">
      <c r="A189" s="17">
        <v>30</v>
      </c>
      <c r="B189" s="18" t="s">
        <v>122</v>
      </c>
      <c r="C189" s="19" t="s">
        <v>41</v>
      </c>
      <c r="D189" s="19"/>
      <c r="E189" s="20">
        <f>E190</f>
        <v>2</v>
      </c>
      <c r="F189" s="20">
        <f>F190</f>
        <v>2</v>
      </c>
      <c r="G189" s="21"/>
      <c r="H189" s="20">
        <f>H190</f>
        <v>2</v>
      </c>
      <c r="I189" s="85"/>
      <c r="J189" s="85"/>
      <c r="K189" s="21">
        <f>N189/H189</f>
        <v>0</v>
      </c>
      <c r="L189" s="21">
        <f>L190+L191+L192</f>
        <v>0</v>
      </c>
      <c r="M189" s="21">
        <f>M190+M191+M192</f>
        <v>0</v>
      </c>
      <c r="N189" s="21">
        <f>N190+N191+N192</f>
        <v>0</v>
      </c>
      <c r="O189" s="22"/>
      <c r="P189" s="76"/>
      <c r="Q189" s="23">
        <f t="shared" si="61"/>
        <v>0</v>
      </c>
      <c r="R189" s="23">
        <f t="shared" si="62"/>
        <v>0</v>
      </c>
      <c r="S189" s="23">
        <f t="shared" si="63"/>
        <v>0</v>
      </c>
    </row>
    <row r="190" spans="1:19" s="23" customFormat="1" ht="11.1" customHeight="1" outlineLevel="1" x14ac:dyDescent="0.2">
      <c r="A190" s="24"/>
      <c r="B190" s="25" t="s">
        <v>16</v>
      </c>
      <c r="C190" s="26" t="s">
        <v>41</v>
      </c>
      <c r="D190" s="26"/>
      <c r="E190" s="53">
        <f>E185</f>
        <v>2</v>
      </c>
      <c r="F190" s="27">
        <f>E190</f>
        <v>2</v>
      </c>
      <c r="G190" s="27">
        <v>1</v>
      </c>
      <c r="H190" s="28">
        <f>ROUND(F190*G190,3)</f>
        <v>2</v>
      </c>
      <c r="I190" s="89"/>
      <c r="J190" s="87"/>
      <c r="K190" s="51">
        <f>J190+I190</f>
        <v>0</v>
      </c>
      <c r="L190" s="28">
        <f>F190*I190</f>
        <v>0</v>
      </c>
      <c r="M190" s="28">
        <f>H190*J190</f>
        <v>0</v>
      </c>
      <c r="N190" s="28">
        <f>M190+L190</f>
        <v>0</v>
      </c>
      <c r="O190" s="22"/>
      <c r="P190" s="76"/>
      <c r="Q190" s="23">
        <f t="shared" si="61"/>
        <v>0</v>
      </c>
      <c r="R190" s="23">
        <f t="shared" si="62"/>
        <v>0</v>
      </c>
      <c r="S190" s="23">
        <f t="shared" si="63"/>
        <v>0</v>
      </c>
    </row>
    <row r="191" spans="1:19" s="1" customFormat="1" ht="11.1" customHeight="1" outlineLevel="1" x14ac:dyDescent="0.2">
      <c r="A191" s="29"/>
      <c r="B191" s="30" t="s">
        <v>44</v>
      </c>
      <c r="C191" s="31" t="s">
        <v>45</v>
      </c>
      <c r="D191" s="31"/>
      <c r="E191" s="54">
        <f>E189</f>
        <v>2</v>
      </c>
      <c r="F191" s="32">
        <f>E191</f>
        <v>2</v>
      </c>
      <c r="G191" s="37">
        <v>0.1</v>
      </c>
      <c r="H191" s="33">
        <f>ROUND(F191*G191,3)</f>
        <v>0.2</v>
      </c>
      <c r="I191" s="72"/>
      <c r="J191" s="90"/>
      <c r="K191" s="34">
        <f>J191+I191</f>
        <v>0</v>
      </c>
      <c r="L191" s="33">
        <f>F191*I191</f>
        <v>0</v>
      </c>
      <c r="M191" s="33">
        <f>H191*J191</f>
        <v>0</v>
      </c>
      <c r="N191" s="33">
        <f>M191+L191</f>
        <v>0</v>
      </c>
      <c r="O191" s="22"/>
      <c r="P191" s="76"/>
      <c r="Q191" s="23">
        <f t="shared" si="61"/>
        <v>0</v>
      </c>
      <c r="R191" s="23">
        <f t="shared" si="62"/>
        <v>0</v>
      </c>
      <c r="S191" s="23">
        <f t="shared" si="63"/>
        <v>0</v>
      </c>
    </row>
    <row r="192" spans="1:19" s="1" customFormat="1" ht="11.1" customHeight="1" outlineLevel="1" x14ac:dyDescent="0.2">
      <c r="A192" s="29"/>
      <c r="B192" s="30" t="s">
        <v>46</v>
      </c>
      <c r="C192" s="31" t="s">
        <v>45</v>
      </c>
      <c r="D192" s="31"/>
      <c r="E192" s="54">
        <f>E189</f>
        <v>2</v>
      </c>
      <c r="F192" s="32">
        <f>E192</f>
        <v>2</v>
      </c>
      <c r="G192" s="34">
        <v>0.28000000000000003</v>
      </c>
      <c r="H192" s="33">
        <f>ROUND(F192*G192,3)</f>
        <v>0.56000000000000005</v>
      </c>
      <c r="I192" s="72"/>
      <c r="J192" s="90"/>
      <c r="K192" s="34">
        <f>J192+I192</f>
        <v>0</v>
      </c>
      <c r="L192" s="33">
        <f>F192*I192</f>
        <v>0</v>
      </c>
      <c r="M192" s="33">
        <f>H192*J192</f>
        <v>0</v>
      </c>
      <c r="N192" s="33">
        <f>M192+L192</f>
        <v>0</v>
      </c>
      <c r="O192" s="35"/>
      <c r="P192" s="76"/>
      <c r="Q192" s="23">
        <f t="shared" si="61"/>
        <v>0</v>
      </c>
      <c r="R192" s="23">
        <f t="shared" si="62"/>
        <v>0</v>
      </c>
      <c r="S192" s="23">
        <f t="shared" si="63"/>
        <v>0</v>
      </c>
    </row>
    <row r="193" spans="1:19" s="4" customFormat="1" ht="24.95" customHeight="1" outlineLevel="1" x14ac:dyDescent="0.2">
      <c r="A193" s="11"/>
      <c r="B193" s="12" t="s">
        <v>126</v>
      </c>
      <c r="C193" s="13"/>
      <c r="D193" s="13"/>
      <c r="E193" s="12"/>
      <c r="F193" s="12"/>
      <c r="G193" s="12"/>
      <c r="H193" s="12"/>
      <c r="I193" s="91"/>
      <c r="J193" s="91"/>
      <c r="K193" s="12"/>
      <c r="L193" s="14">
        <f>L194+L203+L208</f>
        <v>0</v>
      </c>
      <c r="M193" s="14">
        <f>M194+M203+M208</f>
        <v>0</v>
      </c>
      <c r="N193" s="14">
        <f>N194+N203+N208</f>
        <v>0</v>
      </c>
      <c r="O193" s="15"/>
      <c r="P193" s="74"/>
      <c r="Q193" s="23">
        <f t="shared" si="61"/>
        <v>0</v>
      </c>
      <c r="R193" s="23">
        <f t="shared" si="62"/>
        <v>0</v>
      </c>
      <c r="S193" s="23">
        <f t="shared" si="63"/>
        <v>0</v>
      </c>
    </row>
    <row r="194" spans="1:19" s="16" customFormat="1" ht="21.95" customHeight="1" outlineLevel="1" x14ac:dyDescent="0.2">
      <c r="A194" s="17">
        <v>31</v>
      </c>
      <c r="B194" s="18" t="s">
        <v>127</v>
      </c>
      <c r="C194" s="19" t="s">
        <v>38</v>
      </c>
      <c r="D194" s="19"/>
      <c r="E194" s="20">
        <f>E195</f>
        <v>453.27800000000002</v>
      </c>
      <c r="F194" s="20">
        <f>F195</f>
        <v>453.27800000000002</v>
      </c>
      <c r="G194" s="21"/>
      <c r="H194" s="20">
        <f>H195</f>
        <v>453.27800000000002</v>
      </c>
      <c r="I194" s="85"/>
      <c r="J194" s="85"/>
      <c r="K194" s="21">
        <f>N194/H194</f>
        <v>0</v>
      </c>
      <c r="L194" s="21">
        <f>L195+L196+L197+L198+L199+L200+L201+L202</f>
        <v>0</v>
      </c>
      <c r="M194" s="21">
        <f t="shared" ref="M194:N194" si="83">M195+M196+M197+M198+M199+M200+M201+M202</f>
        <v>0</v>
      </c>
      <c r="N194" s="21">
        <f t="shared" si="83"/>
        <v>0</v>
      </c>
      <c r="O194" s="22"/>
      <c r="P194" s="75"/>
      <c r="Q194" s="23">
        <f t="shared" si="61"/>
        <v>0</v>
      </c>
      <c r="R194" s="23">
        <f t="shared" si="62"/>
        <v>0</v>
      </c>
      <c r="S194" s="23">
        <f t="shared" si="63"/>
        <v>0</v>
      </c>
    </row>
    <row r="195" spans="1:19" s="23" customFormat="1" ht="11.1" customHeight="1" outlineLevel="1" x14ac:dyDescent="0.2">
      <c r="A195" s="24"/>
      <c r="B195" s="25" t="s">
        <v>16</v>
      </c>
      <c r="C195" s="26" t="s">
        <v>38</v>
      </c>
      <c r="D195" s="26"/>
      <c r="E195" s="53">
        <v>453.27800000000002</v>
      </c>
      <c r="F195" s="27">
        <f>E195</f>
        <v>453.27800000000002</v>
      </c>
      <c r="G195" s="27">
        <v>1</v>
      </c>
      <c r="H195" s="28">
        <f t="shared" ref="H195:H202" si="84">ROUND(F195*G195,3)</f>
        <v>453.27800000000002</v>
      </c>
      <c r="I195" s="86"/>
      <c r="J195" s="87"/>
      <c r="K195" s="49">
        <f t="shared" ref="K195:K202" si="85">J195+I195</f>
        <v>0</v>
      </c>
      <c r="L195" s="28">
        <f t="shared" ref="L195:L202" si="86">F195*I195</f>
        <v>0</v>
      </c>
      <c r="M195" s="28">
        <f t="shared" ref="M195:M202" si="87">H195*J195</f>
        <v>0</v>
      </c>
      <c r="N195" s="28">
        <f t="shared" ref="N195:N202" si="88">M195+L195</f>
        <v>0</v>
      </c>
      <c r="O195" s="35"/>
      <c r="P195" s="75"/>
      <c r="Q195" s="23">
        <f t="shared" si="61"/>
        <v>0</v>
      </c>
      <c r="R195" s="23">
        <f t="shared" si="62"/>
        <v>0</v>
      </c>
      <c r="S195" s="23">
        <f t="shared" si="63"/>
        <v>0</v>
      </c>
    </row>
    <row r="196" spans="1:19" s="1" customFormat="1" ht="11.1" customHeight="1" outlineLevel="1" x14ac:dyDescent="0.2">
      <c r="A196" s="29"/>
      <c r="B196" s="56" t="s">
        <v>130</v>
      </c>
      <c r="C196" s="31" t="s">
        <v>39</v>
      </c>
      <c r="D196" s="31"/>
      <c r="E196" s="54">
        <v>1.7915040000000002</v>
      </c>
      <c r="F196" s="32">
        <f>E196</f>
        <v>1.7915040000000002</v>
      </c>
      <c r="G196" s="34">
        <v>1.03</v>
      </c>
      <c r="H196" s="33">
        <f t="shared" si="84"/>
        <v>1.845</v>
      </c>
      <c r="I196" s="72"/>
      <c r="J196" s="88"/>
      <c r="K196" s="50">
        <f t="shared" si="85"/>
        <v>0</v>
      </c>
      <c r="L196" s="33">
        <f t="shared" si="86"/>
        <v>0</v>
      </c>
      <c r="M196" s="33">
        <f t="shared" si="87"/>
        <v>0</v>
      </c>
      <c r="N196" s="33">
        <f t="shared" si="88"/>
        <v>0</v>
      </c>
      <c r="O196" s="35"/>
      <c r="P196" s="75"/>
      <c r="Q196" s="23">
        <f t="shared" si="61"/>
        <v>0</v>
      </c>
      <c r="R196" s="23">
        <f t="shared" si="62"/>
        <v>0</v>
      </c>
      <c r="S196" s="23">
        <f t="shared" si="63"/>
        <v>0</v>
      </c>
    </row>
    <row r="197" spans="1:19" s="1" customFormat="1" ht="11.1" customHeight="1" outlineLevel="1" x14ac:dyDescent="0.2">
      <c r="A197" s="29"/>
      <c r="B197" s="52" t="s">
        <v>57</v>
      </c>
      <c r="C197" s="31" t="s">
        <v>39</v>
      </c>
      <c r="D197" s="31"/>
      <c r="E197" s="54">
        <v>0.124</v>
      </c>
      <c r="F197" s="32">
        <f t="shared" ref="F197:F202" si="89">E197</f>
        <v>0.124</v>
      </c>
      <c r="G197" s="34">
        <v>1.1000000000000001</v>
      </c>
      <c r="H197" s="33">
        <f t="shared" si="84"/>
        <v>0.13600000000000001</v>
      </c>
      <c r="I197" s="72"/>
      <c r="J197" s="88"/>
      <c r="K197" s="50">
        <f t="shared" si="85"/>
        <v>0</v>
      </c>
      <c r="L197" s="33">
        <f t="shared" si="86"/>
        <v>0</v>
      </c>
      <c r="M197" s="33">
        <f t="shared" si="87"/>
        <v>0</v>
      </c>
      <c r="N197" s="33">
        <f t="shared" si="88"/>
        <v>0</v>
      </c>
      <c r="O197" s="35"/>
      <c r="P197" s="75"/>
      <c r="Q197" s="23">
        <f t="shared" si="61"/>
        <v>0</v>
      </c>
      <c r="R197" s="23">
        <f t="shared" si="62"/>
        <v>0</v>
      </c>
      <c r="S197" s="23">
        <f t="shared" si="63"/>
        <v>0</v>
      </c>
    </row>
    <row r="198" spans="1:19" s="1" customFormat="1" ht="11.1" customHeight="1" outlineLevel="1" x14ac:dyDescent="0.2">
      <c r="A198" s="29"/>
      <c r="B198" s="52" t="s">
        <v>92</v>
      </c>
      <c r="C198" s="31" t="s">
        <v>39</v>
      </c>
      <c r="D198" s="31"/>
      <c r="E198" s="54">
        <v>6.4000000000000001E-2</v>
      </c>
      <c r="F198" s="32">
        <f t="shared" si="89"/>
        <v>6.4000000000000001E-2</v>
      </c>
      <c r="G198" s="34">
        <v>1.03</v>
      </c>
      <c r="H198" s="33">
        <f t="shared" si="84"/>
        <v>6.6000000000000003E-2</v>
      </c>
      <c r="I198" s="72"/>
      <c r="J198" s="88"/>
      <c r="K198" s="50">
        <f t="shared" si="85"/>
        <v>0</v>
      </c>
      <c r="L198" s="33">
        <f t="shared" si="86"/>
        <v>0</v>
      </c>
      <c r="M198" s="33">
        <f t="shared" si="87"/>
        <v>0</v>
      </c>
      <c r="N198" s="33">
        <f t="shared" si="88"/>
        <v>0</v>
      </c>
      <c r="O198" s="35"/>
      <c r="P198" s="75"/>
      <c r="Q198" s="23">
        <f t="shared" si="61"/>
        <v>0</v>
      </c>
      <c r="R198" s="23">
        <f t="shared" si="62"/>
        <v>0</v>
      </c>
      <c r="S198" s="23">
        <f t="shared" si="63"/>
        <v>0</v>
      </c>
    </row>
    <row r="199" spans="1:19" s="1" customFormat="1" ht="11.1" customHeight="1" outlineLevel="1" x14ac:dyDescent="0.2">
      <c r="A199" s="29"/>
      <c r="B199" s="52" t="s">
        <v>58</v>
      </c>
      <c r="C199" s="31" t="s">
        <v>39</v>
      </c>
      <c r="D199" s="31"/>
      <c r="E199" s="54">
        <v>1.1279999999999999</v>
      </c>
      <c r="F199" s="32">
        <f t="shared" si="89"/>
        <v>1.1279999999999999</v>
      </c>
      <c r="G199" s="34">
        <v>1.03</v>
      </c>
      <c r="H199" s="33">
        <f t="shared" si="84"/>
        <v>1.1619999999999999</v>
      </c>
      <c r="I199" s="72"/>
      <c r="J199" s="88"/>
      <c r="K199" s="50">
        <f t="shared" si="85"/>
        <v>0</v>
      </c>
      <c r="L199" s="33">
        <f t="shared" si="86"/>
        <v>0</v>
      </c>
      <c r="M199" s="33">
        <f t="shared" si="87"/>
        <v>0</v>
      </c>
      <c r="N199" s="33">
        <f t="shared" si="88"/>
        <v>0</v>
      </c>
      <c r="O199" s="35"/>
      <c r="P199" s="75"/>
      <c r="Q199" s="23">
        <f t="shared" si="61"/>
        <v>0</v>
      </c>
      <c r="R199" s="23">
        <f t="shared" si="62"/>
        <v>0</v>
      </c>
      <c r="S199" s="23">
        <f t="shared" si="63"/>
        <v>0</v>
      </c>
    </row>
    <row r="200" spans="1:19" s="1" customFormat="1" ht="11.1" customHeight="1" outlineLevel="1" x14ac:dyDescent="0.2">
      <c r="A200" s="29"/>
      <c r="B200" s="52" t="s">
        <v>131</v>
      </c>
      <c r="C200" s="31" t="s">
        <v>39</v>
      </c>
      <c r="D200" s="31"/>
      <c r="E200" s="54">
        <v>1.4E-2</v>
      </c>
      <c r="F200" s="32">
        <f t="shared" si="89"/>
        <v>1.4E-2</v>
      </c>
      <c r="G200" s="34">
        <v>1.03</v>
      </c>
      <c r="H200" s="33">
        <f t="shared" si="84"/>
        <v>1.4E-2</v>
      </c>
      <c r="I200" s="72"/>
      <c r="J200" s="88"/>
      <c r="K200" s="50">
        <f t="shared" si="85"/>
        <v>0</v>
      </c>
      <c r="L200" s="33">
        <f t="shared" si="86"/>
        <v>0</v>
      </c>
      <c r="M200" s="33">
        <f t="shared" si="87"/>
        <v>0</v>
      </c>
      <c r="N200" s="33">
        <f t="shared" si="88"/>
        <v>0</v>
      </c>
      <c r="O200" s="35"/>
      <c r="P200" s="75"/>
      <c r="Q200" s="23">
        <f t="shared" si="61"/>
        <v>0</v>
      </c>
      <c r="R200" s="23">
        <f t="shared" si="62"/>
        <v>0</v>
      </c>
      <c r="S200" s="23">
        <f t="shared" si="63"/>
        <v>0</v>
      </c>
    </row>
    <row r="201" spans="1:19" s="1" customFormat="1" ht="11.1" customHeight="1" outlineLevel="1" x14ac:dyDescent="0.2">
      <c r="A201" s="29"/>
      <c r="B201" s="52" t="s">
        <v>69</v>
      </c>
      <c r="C201" s="31" t="s">
        <v>39</v>
      </c>
      <c r="D201" s="31"/>
      <c r="E201" s="54">
        <v>1.0999999999999999E-2</v>
      </c>
      <c r="F201" s="32">
        <f t="shared" si="89"/>
        <v>1.0999999999999999E-2</v>
      </c>
      <c r="G201" s="34">
        <v>1.03</v>
      </c>
      <c r="H201" s="33">
        <f t="shared" si="84"/>
        <v>1.0999999999999999E-2</v>
      </c>
      <c r="I201" s="72"/>
      <c r="J201" s="88"/>
      <c r="K201" s="50">
        <f t="shared" si="85"/>
        <v>0</v>
      </c>
      <c r="L201" s="33">
        <f t="shared" si="86"/>
        <v>0</v>
      </c>
      <c r="M201" s="33">
        <f t="shared" si="87"/>
        <v>0</v>
      </c>
      <c r="N201" s="33">
        <f t="shared" si="88"/>
        <v>0</v>
      </c>
      <c r="O201" s="35"/>
      <c r="P201" s="75"/>
      <c r="Q201" s="23">
        <f t="shared" si="61"/>
        <v>0</v>
      </c>
      <c r="R201" s="23">
        <f t="shared" si="62"/>
        <v>0</v>
      </c>
      <c r="S201" s="23">
        <f t="shared" si="63"/>
        <v>0</v>
      </c>
    </row>
    <row r="202" spans="1:19" s="1" customFormat="1" ht="11.1" customHeight="1" outlineLevel="1" x14ac:dyDescent="0.2">
      <c r="A202" s="29"/>
      <c r="B202" s="57" t="s">
        <v>151</v>
      </c>
      <c r="C202" s="31" t="s">
        <v>45</v>
      </c>
      <c r="D202" s="31"/>
      <c r="E202" s="54">
        <f>SUM(E196:E201)</f>
        <v>3.1325040000000004</v>
      </c>
      <c r="F202" s="32">
        <f t="shared" si="89"/>
        <v>3.1325040000000004</v>
      </c>
      <c r="G202" s="34">
        <v>19</v>
      </c>
      <c r="H202" s="33">
        <f t="shared" si="84"/>
        <v>59.518000000000001</v>
      </c>
      <c r="I202" s="72"/>
      <c r="J202" s="88"/>
      <c r="K202" s="50">
        <f t="shared" si="85"/>
        <v>0</v>
      </c>
      <c r="L202" s="33">
        <f t="shared" si="86"/>
        <v>0</v>
      </c>
      <c r="M202" s="33">
        <f t="shared" si="87"/>
        <v>0</v>
      </c>
      <c r="N202" s="33">
        <f t="shared" si="88"/>
        <v>0</v>
      </c>
      <c r="O202" s="35"/>
      <c r="P202" s="75"/>
      <c r="Q202" s="23">
        <f t="shared" si="61"/>
        <v>0</v>
      </c>
      <c r="R202" s="23">
        <f t="shared" si="62"/>
        <v>0</v>
      </c>
      <c r="S202" s="23">
        <f t="shared" si="63"/>
        <v>0</v>
      </c>
    </row>
    <row r="203" spans="1:19" s="16" customFormat="1" ht="21.95" customHeight="1" outlineLevel="1" x14ac:dyDescent="0.2">
      <c r="A203" s="17">
        <v>32</v>
      </c>
      <c r="B203" s="18" t="s">
        <v>128</v>
      </c>
      <c r="C203" s="19" t="s">
        <v>38</v>
      </c>
      <c r="D203" s="19"/>
      <c r="E203" s="20">
        <f>E194</f>
        <v>453.27800000000002</v>
      </c>
      <c r="F203" s="20">
        <f>F204</f>
        <v>453.27800000000002</v>
      </c>
      <c r="G203" s="21"/>
      <c r="H203" s="20">
        <f>H204</f>
        <v>453.27800000000002</v>
      </c>
      <c r="I203" s="85"/>
      <c r="J203" s="85"/>
      <c r="K203" s="21">
        <f>N203/H203</f>
        <v>0</v>
      </c>
      <c r="L203" s="21">
        <f>L204+L205+L206+L207</f>
        <v>0</v>
      </c>
      <c r="M203" s="21">
        <f>M204+M205+M206+M207</f>
        <v>0</v>
      </c>
      <c r="N203" s="21">
        <f>N204+N205+N206+N207</f>
        <v>0</v>
      </c>
      <c r="O203" s="22" t="s">
        <v>132</v>
      </c>
      <c r="P203" s="75"/>
      <c r="Q203" s="23">
        <f t="shared" si="61"/>
        <v>0</v>
      </c>
      <c r="R203" s="23">
        <f t="shared" si="62"/>
        <v>0</v>
      </c>
      <c r="S203" s="23">
        <f t="shared" si="63"/>
        <v>0</v>
      </c>
    </row>
    <row r="204" spans="1:19" s="23" customFormat="1" ht="11.1" customHeight="1" outlineLevel="1" x14ac:dyDescent="0.2">
      <c r="A204" s="24"/>
      <c r="B204" s="25" t="s">
        <v>16</v>
      </c>
      <c r="C204" s="26" t="s">
        <v>38</v>
      </c>
      <c r="D204" s="26"/>
      <c r="E204" s="53">
        <f>E195</f>
        <v>453.27800000000002</v>
      </c>
      <c r="F204" s="27">
        <f>E204</f>
        <v>453.27800000000002</v>
      </c>
      <c r="G204" s="27">
        <v>1</v>
      </c>
      <c r="H204" s="28">
        <f>ROUND(F204*G204,3)</f>
        <v>453.27800000000002</v>
      </c>
      <c r="I204" s="89"/>
      <c r="J204" s="87"/>
      <c r="K204" s="51">
        <f>J204+I204</f>
        <v>0</v>
      </c>
      <c r="L204" s="28">
        <f>F204*I204</f>
        <v>0</v>
      </c>
      <c r="M204" s="28">
        <f>H204*J204</f>
        <v>0</v>
      </c>
      <c r="N204" s="28">
        <f>M204+L204</f>
        <v>0</v>
      </c>
      <c r="O204" s="22"/>
      <c r="P204" s="75"/>
      <c r="Q204" s="23">
        <f t="shared" si="61"/>
        <v>0</v>
      </c>
      <c r="R204" s="23">
        <f t="shared" si="62"/>
        <v>0</v>
      </c>
      <c r="S204" s="23">
        <f t="shared" si="63"/>
        <v>0</v>
      </c>
    </row>
    <row r="205" spans="1:19" s="23" customFormat="1" ht="11.1" customHeight="1" outlineLevel="1" x14ac:dyDescent="0.2">
      <c r="A205" s="24"/>
      <c r="B205" s="55" t="s">
        <v>158</v>
      </c>
      <c r="C205" s="26" t="s">
        <v>41</v>
      </c>
      <c r="D205" s="26"/>
      <c r="E205" s="54">
        <v>1984</v>
      </c>
      <c r="F205" s="32">
        <f>E205</f>
        <v>1984</v>
      </c>
      <c r="G205" s="34">
        <v>1</v>
      </c>
      <c r="H205" s="33">
        <f t="shared" ref="H205:H207" si="90">ROUND(F205*G205,3)</f>
        <v>1984</v>
      </c>
      <c r="I205" s="89"/>
      <c r="J205" s="88"/>
      <c r="K205" s="51">
        <f t="shared" ref="K205:K207" si="91">J205+I205</f>
        <v>0</v>
      </c>
      <c r="L205" s="28">
        <f t="shared" ref="L205:L207" si="92">F205*I205</f>
        <v>0</v>
      </c>
      <c r="M205" s="28">
        <f t="shared" ref="M205:M207" si="93">H205*J205</f>
        <v>0</v>
      </c>
      <c r="N205" s="28">
        <f t="shared" ref="N205:N207" si="94">M205+L205</f>
        <v>0</v>
      </c>
      <c r="O205" s="22"/>
      <c r="P205" s="75"/>
      <c r="Q205" s="23">
        <f t="shared" si="61"/>
        <v>0</v>
      </c>
      <c r="R205" s="23">
        <f t="shared" si="62"/>
        <v>0</v>
      </c>
      <c r="S205" s="23">
        <f t="shared" si="63"/>
        <v>0</v>
      </c>
    </row>
    <row r="206" spans="1:19" s="23" customFormat="1" ht="11.1" customHeight="1" outlineLevel="1" x14ac:dyDescent="0.2">
      <c r="A206" s="24"/>
      <c r="B206" s="55" t="s">
        <v>159</v>
      </c>
      <c r="C206" s="26" t="s">
        <v>41</v>
      </c>
      <c r="D206" s="26"/>
      <c r="E206" s="54">
        <v>96</v>
      </c>
      <c r="F206" s="32">
        <f>E206</f>
        <v>96</v>
      </c>
      <c r="G206" s="34">
        <v>1</v>
      </c>
      <c r="H206" s="33">
        <f t="shared" si="90"/>
        <v>96</v>
      </c>
      <c r="I206" s="89"/>
      <c r="J206" s="88"/>
      <c r="K206" s="51">
        <f t="shared" si="91"/>
        <v>0</v>
      </c>
      <c r="L206" s="28">
        <f t="shared" si="92"/>
        <v>0</v>
      </c>
      <c r="M206" s="28">
        <f t="shared" si="93"/>
        <v>0</v>
      </c>
      <c r="N206" s="28">
        <f t="shared" si="94"/>
        <v>0</v>
      </c>
      <c r="O206" s="22"/>
      <c r="P206" s="75"/>
      <c r="Q206" s="23">
        <f t="shared" si="61"/>
        <v>0</v>
      </c>
      <c r="R206" s="23">
        <f t="shared" si="62"/>
        <v>0</v>
      </c>
      <c r="S206" s="23">
        <f t="shared" si="63"/>
        <v>0</v>
      </c>
    </row>
    <row r="207" spans="1:19" s="23" customFormat="1" ht="11.1" customHeight="1" outlineLevel="1" x14ac:dyDescent="0.2">
      <c r="A207" s="24"/>
      <c r="B207" s="55" t="s">
        <v>160</v>
      </c>
      <c r="C207" s="26" t="s">
        <v>41</v>
      </c>
      <c r="D207" s="26"/>
      <c r="E207" s="54">
        <v>24</v>
      </c>
      <c r="F207" s="32">
        <f>E207</f>
        <v>24</v>
      </c>
      <c r="G207" s="34">
        <v>1</v>
      </c>
      <c r="H207" s="33">
        <f t="shared" si="90"/>
        <v>24</v>
      </c>
      <c r="I207" s="89"/>
      <c r="J207" s="88"/>
      <c r="K207" s="51">
        <f t="shared" si="91"/>
        <v>0</v>
      </c>
      <c r="L207" s="28">
        <f t="shared" si="92"/>
        <v>0</v>
      </c>
      <c r="M207" s="28">
        <f t="shared" si="93"/>
        <v>0</v>
      </c>
      <c r="N207" s="28">
        <f t="shared" si="94"/>
        <v>0</v>
      </c>
      <c r="O207" s="22"/>
      <c r="P207" s="75"/>
      <c r="Q207" s="23">
        <f t="shared" si="61"/>
        <v>0</v>
      </c>
      <c r="R207" s="23">
        <f t="shared" si="62"/>
        <v>0</v>
      </c>
      <c r="S207" s="23">
        <f t="shared" si="63"/>
        <v>0</v>
      </c>
    </row>
    <row r="208" spans="1:19" s="16" customFormat="1" ht="21.95" customHeight="1" outlineLevel="1" x14ac:dyDescent="0.2">
      <c r="A208" s="17">
        <v>33</v>
      </c>
      <c r="B208" s="18" t="s">
        <v>129</v>
      </c>
      <c r="C208" s="19" t="s">
        <v>38</v>
      </c>
      <c r="D208" s="19"/>
      <c r="E208" s="20">
        <f>E209</f>
        <v>453.27800000000002</v>
      </c>
      <c r="F208" s="20">
        <f>F209</f>
        <v>453.27800000000002</v>
      </c>
      <c r="G208" s="21"/>
      <c r="H208" s="20">
        <f>H209</f>
        <v>453.27800000000002</v>
      </c>
      <c r="I208" s="85"/>
      <c r="J208" s="85"/>
      <c r="K208" s="21">
        <f>N208/H208</f>
        <v>0</v>
      </c>
      <c r="L208" s="21">
        <f>L209+L210+L211</f>
        <v>0</v>
      </c>
      <c r="M208" s="21">
        <f>M209+M210+M211</f>
        <v>0</v>
      </c>
      <c r="N208" s="21">
        <f>N209+N210+N211</f>
        <v>0</v>
      </c>
      <c r="O208" s="22"/>
      <c r="P208" s="75"/>
      <c r="Q208" s="23">
        <f t="shared" si="61"/>
        <v>0</v>
      </c>
      <c r="R208" s="23">
        <f t="shared" si="62"/>
        <v>0</v>
      </c>
      <c r="S208" s="23">
        <f t="shared" si="63"/>
        <v>0</v>
      </c>
    </row>
    <row r="209" spans="1:19" s="23" customFormat="1" ht="11.1" customHeight="1" outlineLevel="1" x14ac:dyDescent="0.2">
      <c r="A209" s="24"/>
      <c r="B209" s="25" t="s">
        <v>16</v>
      </c>
      <c r="C209" s="26" t="s">
        <v>38</v>
      </c>
      <c r="D209" s="26"/>
      <c r="E209" s="53">
        <f>E204</f>
        <v>453.27800000000002</v>
      </c>
      <c r="F209" s="27">
        <f>E209</f>
        <v>453.27800000000002</v>
      </c>
      <c r="G209" s="27">
        <v>1</v>
      </c>
      <c r="H209" s="28">
        <f>ROUND(F209*G209,3)</f>
        <v>453.27800000000002</v>
      </c>
      <c r="I209" s="89"/>
      <c r="J209" s="87"/>
      <c r="K209" s="51">
        <f>J209+I209</f>
        <v>0</v>
      </c>
      <c r="L209" s="28">
        <f>F209*I209</f>
        <v>0</v>
      </c>
      <c r="M209" s="28">
        <f>H209*J209</f>
        <v>0</v>
      </c>
      <c r="N209" s="28">
        <f>M209+L209</f>
        <v>0</v>
      </c>
      <c r="O209" s="22"/>
      <c r="P209" s="75"/>
      <c r="Q209" s="23">
        <f t="shared" ref="Q209:Q239" si="95">H209*I209</f>
        <v>0</v>
      </c>
      <c r="R209" s="23">
        <f t="shared" ref="R209:R239" si="96">H209*J209</f>
        <v>0</v>
      </c>
      <c r="S209" s="23">
        <f t="shared" ref="S209:S239" si="97">Q209+R209</f>
        <v>0</v>
      </c>
    </row>
    <row r="210" spans="1:19" s="1" customFormat="1" ht="11.1" customHeight="1" outlineLevel="1" x14ac:dyDescent="0.2">
      <c r="A210" s="29"/>
      <c r="B210" s="30" t="s">
        <v>44</v>
      </c>
      <c r="C210" s="31" t="s">
        <v>45</v>
      </c>
      <c r="D210" s="31"/>
      <c r="E210" s="54">
        <f>E208</f>
        <v>453.27800000000002</v>
      </c>
      <c r="F210" s="32">
        <f>E210</f>
        <v>453.27800000000002</v>
      </c>
      <c r="G210" s="34">
        <v>0.1</v>
      </c>
      <c r="H210" s="33">
        <f>ROUND(F210*G210,3)</f>
        <v>45.328000000000003</v>
      </c>
      <c r="I210" s="72"/>
      <c r="J210" s="90"/>
      <c r="K210" s="34">
        <f>J210+I210</f>
        <v>0</v>
      </c>
      <c r="L210" s="33">
        <f>F210*I210</f>
        <v>0</v>
      </c>
      <c r="M210" s="33">
        <f>H210*J210</f>
        <v>0</v>
      </c>
      <c r="N210" s="33">
        <f>M210+L210</f>
        <v>0</v>
      </c>
      <c r="O210" s="22"/>
      <c r="P210" s="75"/>
      <c r="Q210" s="23">
        <f t="shared" si="95"/>
        <v>0</v>
      </c>
      <c r="R210" s="23">
        <f t="shared" si="96"/>
        <v>0</v>
      </c>
      <c r="S210" s="23">
        <f t="shared" si="97"/>
        <v>0</v>
      </c>
    </row>
    <row r="211" spans="1:19" s="1" customFormat="1" ht="11.1" customHeight="1" outlineLevel="1" x14ac:dyDescent="0.2">
      <c r="A211" s="29"/>
      <c r="B211" s="30" t="s">
        <v>46</v>
      </c>
      <c r="C211" s="31" t="s">
        <v>45</v>
      </c>
      <c r="D211" s="31"/>
      <c r="E211" s="54">
        <f>E208</f>
        <v>453.27800000000002</v>
      </c>
      <c r="F211" s="32">
        <f>E211</f>
        <v>453.27800000000002</v>
      </c>
      <c r="G211" s="34">
        <v>0.28000000000000003</v>
      </c>
      <c r="H211" s="33">
        <f>ROUND(F211*G211,3)</f>
        <v>126.91800000000001</v>
      </c>
      <c r="I211" s="72"/>
      <c r="J211" s="90"/>
      <c r="K211" s="34">
        <f>J211+I211</f>
        <v>0</v>
      </c>
      <c r="L211" s="33">
        <f>F211*I211</f>
        <v>0</v>
      </c>
      <c r="M211" s="33">
        <f>H211*J211</f>
        <v>0</v>
      </c>
      <c r="N211" s="33">
        <f>M211+L211</f>
        <v>0</v>
      </c>
      <c r="O211" s="22"/>
      <c r="P211" s="75"/>
      <c r="Q211" s="23">
        <f t="shared" si="95"/>
        <v>0</v>
      </c>
      <c r="R211" s="23">
        <f t="shared" si="96"/>
        <v>0</v>
      </c>
      <c r="S211" s="23">
        <f t="shared" si="97"/>
        <v>0</v>
      </c>
    </row>
    <row r="212" spans="1:19" s="4" customFormat="1" ht="24.95" customHeight="1" outlineLevel="1" x14ac:dyDescent="0.2">
      <c r="A212" s="11"/>
      <c r="B212" s="12" t="s">
        <v>133</v>
      </c>
      <c r="C212" s="13"/>
      <c r="D212" s="13"/>
      <c r="E212" s="12"/>
      <c r="F212" s="12"/>
      <c r="G212" s="12"/>
      <c r="H212" s="12"/>
      <c r="I212" s="91"/>
      <c r="J212" s="91"/>
      <c r="K212" s="12"/>
      <c r="L212" s="14">
        <f>L213+L219</f>
        <v>0</v>
      </c>
      <c r="M212" s="14">
        <f>M213+M219</f>
        <v>0</v>
      </c>
      <c r="N212" s="14">
        <f>N213+N219</f>
        <v>0</v>
      </c>
      <c r="O212" s="15"/>
      <c r="P212" s="74"/>
      <c r="Q212" s="23">
        <f t="shared" si="95"/>
        <v>0</v>
      </c>
      <c r="R212" s="23">
        <f t="shared" si="96"/>
        <v>0</v>
      </c>
      <c r="S212" s="23">
        <f t="shared" si="97"/>
        <v>0</v>
      </c>
    </row>
    <row r="213" spans="1:19" s="16" customFormat="1" ht="21.95" customHeight="1" outlineLevel="1" x14ac:dyDescent="0.2">
      <c r="A213" s="17">
        <v>34</v>
      </c>
      <c r="B213" s="18" t="s">
        <v>127</v>
      </c>
      <c r="C213" s="19" t="s">
        <v>38</v>
      </c>
      <c r="D213" s="19"/>
      <c r="E213" s="20">
        <f>E214</f>
        <v>10</v>
      </c>
      <c r="F213" s="20">
        <f>F214</f>
        <v>10</v>
      </c>
      <c r="G213" s="21"/>
      <c r="H213" s="20">
        <f>H214</f>
        <v>10</v>
      </c>
      <c r="I213" s="85"/>
      <c r="J213" s="85"/>
      <c r="K213" s="21">
        <f>N213/H213</f>
        <v>0</v>
      </c>
      <c r="L213" s="21">
        <f>L214+L215+L216+L217+L218</f>
        <v>0</v>
      </c>
      <c r="M213" s="21">
        <f t="shared" ref="M213:N213" si="98">M214+M215+M216+M217+M218</f>
        <v>0</v>
      </c>
      <c r="N213" s="21">
        <f t="shared" si="98"/>
        <v>0</v>
      </c>
      <c r="O213" s="22"/>
      <c r="P213" s="75"/>
      <c r="Q213" s="23">
        <f t="shared" si="95"/>
        <v>0</v>
      </c>
      <c r="R213" s="23">
        <f t="shared" si="96"/>
        <v>0</v>
      </c>
      <c r="S213" s="23">
        <f t="shared" si="97"/>
        <v>0</v>
      </c>
    </row>
    <row r="214" spans="1:19" s="23" customFormat="1" ht="11.1" customHeight="1" outlineLevel="1" x14ac:dyDescent="0.2">
      <c r="A214" s="24"/>
      <c r="B214" s="25" t="s">
        <v>16</v>
      </c>
      <c r="C214" s="26" t="s">
        <v>38</v>
      </c>
      <c r="D214" s="26"/>
      <c r="E214" s="53">
        <v>10</v>
      </c>
      <c r="F214" s="27">
        <f>E214</f>
        <v>10</v>
      </c>
      <c r="G214" s="27">
        <v>1</v>
      </c>
      <c r="H214" s="28">
        <f t="shared" ref="H214:H218" si="99">ROUND(F214*G214,3)</f>
        <v>10</v>
      </c>
      <c r="I214" s="86"/>
      <c r="J214" s="87"/>
      <c r="K214" s="49">
        <f t="shared" ref="K214:K218" si="100">J214+I214</f>
        <v>0</v>
      </c>
      <c r="L214" s="28">
        <f t="shared" ref="L214:L218" si="101">F214*I214</f>
        <v>0</v>
      </c>
      <c r="M214" s="28">
        <f t="shared" ref="M214:M218" si="102">H214*J214</f>
        <v>0</v>
      </c>
      <c r="N214" s="28">
        <f t="shared" ref="N214:N217" si="103">M214+L214</f>
        <v>0</v>
      </c>
      <c r="O214" s="35"/>
      <c r="P214" s="75"/>
      <c r="Q214" s="23">
        <f t="shared" si="95"/>
        <v>0</v>
      </c>
      <c r="R214" s="23">
        <f t="shared" si="96"/>
        <v>0</v>
      </c>
      <c r="S214" s="23">
        <f t="shared" si="97"/>
        <v>0</v>
      </c>
    </row>
    <row r="215" spans="1:19" s="1" customFormat="1" ht="11.1" customHeight="1" outlineLevel="1" x14ac:dyDescent="0.2">
      <c r="A215" s="29"/>
      <c r="B215" s="52" t="s">
        <v>134</v>
      </c>
      <c r="C215" s="31" t="s">
        <v>39</v>
      </c>
      <c r="D215" s="31"/>
      <c r="E215" s="54">
        <v>9.4199999999999992E-2</v>
      </c>
      <c r="F215" s="32">
        <f>E215</f>
        <v>9.4199999999999992E-2</v>
      </c>
      <c r="G215" s="34">
        <v>1.03</v>
      </c>
      <c r="H215" s="33">
        <f t="shared" si="99"/>
        <v>9.7000000000000003E-2</v>
      </c>
      <c r="I215" s="72"/>
      <c r="J215" s="88"/>
      <c r="K215" s="50">
        <f t="shared" si="100"/>
        <v>0</v>
      </c>
      <c r="L215" s="33">
        <f t="shared" si="101"/>
        <v>0</v>
      </c>
      <c r="M215" s="33">
        <f t="shared" si="102"/>
        <v>0</v>
      </c>
      <c r="N215" s="33">
        <f t="shared" si="103"/>
        <v>0</v>
      </c>
      <c r="O215" s="35"/>
      <c r="P215" s="75"/>
      <c r="Q215" s="23">
        <f t="shared" si="95"/>
        <v>0</v>
      </c>
      <c r="R215" s="23">
        <f t="shared" si="96"/>
        <v>0</v>
      </c>
      <c r="S215" s="23">
        <f t="shared" si="97"/>
        <v>0</v>
      </c>
    </row>
    <row r="216" spans="1:19" s="1" customFormat="1" ht="11.1" customHeight="1" outlineLevel="1" x14ac:dyDescent="0.2">
      <c r="A216" s="29"/>
      <c r="B216" s="52" t="s">
        <v>135</v>
      </c>
      <c r="C216" s="31" t="s">
        <v>39</v>
      </c>
      <c r="D216" s="31"/>
      <c r="E216" s="54">
        <v>7.0650000000000004E-2</v>
      </c>
      <c r="F216" s="32">
        <f t="shared" ref="F216:F218" si="104">E216</f>
        <v>7.0650000000000004E-2</v>
      </c>
      <c r="G216" s="34">
        <v>1.1000000000000001</v>
      </c>
      <c r="H216" s="33">
        <f t="shared" si="99"/>
        <v>7.8E-2</v>
      </c>
      <c r="I216" s="72"/>
      <c r="J216" s="88"/>
      <c r="K216" s="50">
        <f t="shared" si="100"/>
        <v>0</v>
      </c>
      <c r="L216" s="33">
        <f t="shared" si="101"/>
        <v>0</v>
      </c>
      <c r="M216" s="33">
        <f t="shared" si="102"/>
        <v>0</v>
      </c>
      <c r="N216" s="33">
        <f t="shared" si="103"/>
        <v>0</v>
      </c>
      <c r="O216" s="35"/>
      <c r="P216" s="75"/>
      <c r="Q216" s="23">
        <f t="shared" si="95"/>
        <v>0</v>
      </c>
      <c r="R216" s="23">
        <f t="shared" si="96"/>
        <v>0</v>
      </c>
      <c r="S216" s="23">
        <f t="shared" si="97"/>
        <v>0</v>
      </c>
    </row>
    <row r="217" spans="1:19" s="1" customFormat="1" ht="11.1" customHeight="1" outlineLevel="1" x14ac:dyDescent="0.2">
      <c r="A217" s="29"/>
      <c r="B217" s="52" t="s">
        <v>136</v>
      </c>
      <c r="C217" s="31" t="s">
        <v>39</v>
      </c>
      <c r="D217" s="31"/>
      <c r="E217" s="54">
        <v>0.12559999999999999</v>
      </c>
      <c r="F217" s="32">
        <f t="shared" si="104"/>
        <v>0.12559999999999999</v>
      </c>
      <c r="G217" s="34">
        <v>1.03</v>
      </c>
      <c r="H217" s="33">
        <f t="shared" si="99"/>
        <v>0.129</v>
      </c>
      <c r="I217" s="72"/>
      <c r="J217" s="88"/>
      <c r="K217" s="50">
        <f t="shared" si="100"/>
        <v>0</v>
      </c>
      <c r="L217" s="33">
        <f t="shared" si="101"/>
        <v>0</v>
      </c>
      <c r="M217" s="33">
        <f t="shared" si="102"/>
        <v>0</v>
      </c>
      <c r="N217" s="33">
        <f t="shared" si="103"/>
        <v>0</v>
      </c>
      <c r="O217" s="35"/>
      <c r="P217" s="75"/>
      <c r="Q217" s="23">
        <f t="shared" si="95"/>
        <v>0</v>
      </c>
      <c r="R217" s="23">
        <f t="shared" si="96"/>
        <v>0</v>
      </c>
      <c r="S217" s="23">
        <f t="shared" si="97"/>
        <v>0</v>
      </c>
    </row>
    <row r="218" spans="1:19" s="1" customFormat="1" ht="11.1" customHeight="1" outlineLevel="1" x14ac:dyDescent="0.2">
      <c r="A218" s="29"/>
      <c r="B218" s="57" t="s">
        <v>137</v>
      </c>
      <c r="C218" s="31" t="s">
        <v>45</v>
      </c>
      <c r="D218" s="31"/>
      <c r="E218" s="54">
        <f>SUM(E215:E217)</f>
        <v>0.29044999999999999</v>
      </c>
      <c r="F218" s="32">
        <f t="shared" si="104"/>
        <v>0.29044999999999999</v>
      </c>
      <c r="G218" s="34">
        <v>19</v>
      </c>
      <c r="H218" s="33">
        <f t="shared" si="99"/>
        <v>5.5190000000000001</v>
      </c>
      <c r="I218" s="72"/>
      <c r="J218" s="88"/>
      <c r="K218" s="50">
        <f t="shared" si="100"/>
        <v>0</v>
      </c>
      <c r="L218" s="33">
        <f t="shared" si="101"/>
        <v>0</v>
      </c>
      <c r="M218" s="33">
        <f t="shared" si="102"/>
        <v>0</v>
      </c>
      <c r="N218" s="33"/>
      <c r="O218" s="35"/>
      <c r="P218" s="75"/>
      <c r="Q218" s="23">
        <f t="shared" si="95"/>
        <v>0</v>
      </c>
      <c r="R218" s="23">
        <f t="shared" si="96"/>
        <v>0</v>
      </c>
      <c r="S218" s="23">
        <f t="shared" si="97"/>
        <v>0</v>
      </c>
    </row>
    <row r="219" spans="1:19" s="16" customFormat="1" ht="21.95" customHeight="1" outlineLevel="1" x14ac:dyDescent="0.2">
      <c r="A219" s="17">
        <v>35</v>
      </c>
      <c r="B219" s="18" t="s">
        <v>128</v>
      </c>
      <c r="C219" s="19" t="s">
        <v>38</v>
      </c>
      <c r="D219" s="19"/>
      <c r="E219" s="20">
        <f>E213</f>
        <v>10</v>
      </c>
      <c r="F219" s="20">
        <f>F220</f>
        <v>10</v>
      </c>
      <c r="G219" s="21"/>
      <c r="H219" s="20">
        <f>H220</f>
        <v>10</v>
      </c>
      <c r="I219" s="85"/>
      <c r="J219" s="85"/>
      <c r="K219" s="21">
        <f>N219/H219</f>
        <v>0</v>
      </c>
      <c r="L219" s="21">
        <f>L220+L221</f>
        <v>0</v>
      </c>
      <c r="M219" s="21">
        <f>M220+M221</f>
        <v>0</v>
      </c>
      <c r="N219" s="21">
        <f>N220+N221</f>
        <v>0</v>
      </c>
      <c r="O219" s="22"/>
      <c r="P219" s="75"/>
      <c r="Q219" s="23">
        <f t="shared" si="95"/>
        <v>0</v>
      </c>
      <c r="R219" s="23">
        <f t="shared" si="96"/>
        <v>0</v>
      </c>
      <c r="S219" s="23">
        <f t="shared" si="97"/>
        <v>0</v>
      </c>
    </row>
    <row r="220" spans="1:19" s="23" customFormat="1" ht="11.1" customHeight="1" outlineLevel="1" x14ac:dyDescent="0.2">
      <c r="A220" s="24"/>
      <c r="B220" s="25" t="s">
        <v>16</v>
      </c>
      <c r="C220" s="26" t="s">
        <v>38</v>
      </c>
      <c r="D220" s="26"/>
      <c r="E220" s="53">
        <f>E214</f>
        <v>10</v>
      </c>
      <c r="F220" s="27">
        <f>E220</f>
        <v>10</v>
      </c>
      <c r="G220" s="27">
        <v>1</v>
      </c>
      <c r="H220" s="28">
        <f>ROUND(F220*G220,3)</f>
        <v>10</v>
      </c>
      <c r="I220" s="89"/>
      <c r="J220" s="87"/>
      <c r="K220" s="51">
        <f>J220+I220</f>
        <v>0</v>
      </c>
      <c r="L220" s="28">
        <f>F220*I220</f>
        <v>0</v>
      </c>
      <c r="M220" s="28">
        <f>H220*J220</f>
        <v>0</v>
      </c>
      <c r="N220" s="28">
        <f>M220+L220</f>
        <v>0</v>
      </c>
      <c r="O220" s="22"/>
      <c r="P220" s="75"/>
      <c r="Q220" s="23">
        <f t="shared" si="95"/>
        <v>0</v>
      </c>
      <c r="R220" s="23">
        <f t="shared" si="96"/>
        <v>0</v>
      </c>
      <c r="S220" s="23">
        <f t="shared" si="97"/>
        <v>0</v>
      </c>
    </row>
    <row r="221" spans="1:19" s="23" customFormat="1" ht="11.1" customHeight="1" outlineLevel="1" x14ac:dyDescent="0.2">
      <c r="A221" s="24"/>
      <c r="B221" s="55" t="s">
        <v>161</v>
      </c>
      <c r="C221" s="26" t="s">
        <v>41</v>
      </c>
      <c r="D221" s="26"/>
      <c r="E221" s="54">
        <v>200</v>
      </c>
      <c r="F221" s="32">
        <f>E221</f>
        <v>200</v>
      </c>
      <c r="G221" s="34">
        <v>1</v>
      </c>
      <c r="H221" s="33">
        <f t="shared" ref="H221" si="105">ROUND(F221*G221,3)</f>
        <v>200</v>
      </c>
      <c r="I221" s="89"/>
      <c r="J221" s="88"/>
      <c r="K221" s="51">
        <f t="shared" ref="K221" si="106">J221+I221</f>
        <v>0</v>
      </c>
      <c r="L221" s="28">
        <f t="shared" ref="L221" si="107">F221*I221</f>
        <v>0</v>
      </c>
      <c r="M221" s="28">
        <f t="shared" ref="M221" si="108">H221*J221</f>
        <v>0</v>
      </c>
      <c r="N221" s="28">
        <f t="shared" ref="N221" si="109">M221+L221</f>
        <v>0</v>
      </c>
      <c r="O221" s="22"/>
      <c r="P221" s="75"/>
      <c r="Q221" s="23">
        <f t="shared" si="95"/>
        <v>0</v>
      </c>
      <c r="R221" s="23">
        <f t="shared" si="96"/>
        <v>0</v>
      </c>
      <c r="S221" s="23">
        <f t="shared" si="97"/>
        <v>0</v>
      </c>
    </row>
    <row r="222" spans="1:19" s="4" customFormat="1" ht="24.95" customHeight="1" outlineLevel="1" x14ac:dyDescent="0.2">
      <c r="A222" s="11"/>
      <c r="B222" s="12" t="s">
        <v>167</v>
      </c>
      <c r="C222" s="13"/>
      <c r="D222" s="13"/>
      <c r="E222" s="12"/>
      <c r="F222" s="12"/>
      <c r="G222" s="12"/>
      <c r="H222" s="12"/>
      <c r="I222" s="91"/>
      <c r="J222" s="91"/>
      <c r="K222" s="12"/>
      <c r="L222" s="14">
        <f>L223+L232+L236</f>
        <v>0</v>
      </c>
      <c r="M222" s="14">
        <f>M223+M232+M236</f>
        <v>0</v>
      </c>
      <c r="N222" s="14">
        <f>N223+N232+N236</f>
        <v>0</v>
      </c>
      <c r="O222" s="15"/>
      <c r="P222" s="74"/>
      <c r="Q222" s="23">
        <f t="shared" si="95"/>
        <v>0</v>
      </c>
      <c r="R222" s="23">
        <f t="shared" si="96"/>
        <v>0</v>
      </c>
      <c r="S222" s="23">
        <f t="shared" si="97"/>
        <v>0</v>
      </c>
    </row>
    <row r="223" spans="1:19" s="16" customFormat="1" ht="21.95" customHeight="1" outlineLevel="1" x14ac:dyDescent="0.2">
      <c r="A223" s="17">
        <v>36</v>
      </c>
      <c r="B223" s="18" t="s">
        <v>149</v>
      </c>
      <c r="C223" s="19" t="s">
        <v>38</v>
      </c>
      <c r="D223" s="19"/>
      <c r="E223" s="20">
        <f>E224</f>
        <v>453.27800000000002</v>
      </c>
      <c r="F223" s="20">
        <f>F224</f>
        <v>453.27800000000002</v>
      </c>
      <c r="G223" s="21"/>
      <c r="H223" s="20">
        <f>H224</f>
        <v>453.27800000000002</v>
      </c>
      <c r="I223" s="85"/>
      <c r="J223" s="85"/>
      <c r="K223" s="21">
        <f>N223/H223</f>
        <v>0</v>
      </c>
      <c r="L223" s="21">
        <f>L224+L225+L226+L227+L228+L229+L230+L231</f>
        <v>0</v>
      </c>
      <c r="M223" s="21">
        <f t="shared" ref="M223:N223" si="110">M224+M225+M226+M227+M228+M229+M230+M231</f>
        <v>0</v>
      </c>
      <c r="N223" s="21">
        <f t="shared" si="110"/>
        <v>0</v>
      </c>
      <c r="O223" s="22"/>
      <c r="P223" s="75"/>
      <c r="Q223" s="23">
        <f t="shared" si="95"/>
        <v>0</v>
      </c>
      <c r="R223" s="23">
        <f t="shared" si="96"/>
        <v>0</v>
      </c>
      <c r="S223" s="23">
        <f t="shared" si="97"/>
        <v>0</v>
      </c>
    </row>
    <row r="224" spans="1:19" s="23" customFormat="1" ht="11.1" customHeight="1" outlineLevel="1" x14ac:dyDescent="0.2">
      <c r="A224" s="24"/>
      <c r="B224" s="25" t="s">
        <v>16</v>
      </c>
      <c r="C224" s="26" t="s">
        <v>38</v>
      </c>
      <c r="D224" s="26"/>
      <c r="E224" s="53">
        <v>453.27800000000002</v>
      </c>
      <c r="F224" s="27">
        <f>E224</f>
        <v>453.27800000000002</v>
      </c>
      <c r="G224" s="27">
        <v>1</v>
      </c>
      <c r="H224" s="28">
        <f t="shared" ref="H224:H231" si="111">ROUND(F224*G224,3)</f>
        <v>453.27800000000002</v>
      </c>
      <c r="I224" s="86"/>
      <c r="J224" s="87"/>
      <c r="K224" s="49">
        <f t="shared" ref="K224:K231" si="112">J224+I224</f>
        <v>0</v>
      </c>
      <c r="L224" s="28">
        <f t="shared" ref="L224:L231" si="113">F224*I224</f>
        <v>0</v>
      </c>
      <c r="M224" s="28">
        <f t="shared" ref="M224:M231" si="114">H224*J224</f>
        <v>0</v>
      </c>
      <c r="N224" s="28">
        <f t="shared" ref="N224:N231" si="115">M224+L224</f>
        <v>0</v>
      </c>
      <c r="O224" s="35"/>
      <c r="P224" s="75"/>
      <c r="Q224" s="23">
        <f t="shared" si="95"/>
        <v>0</v>
      </c>
      <c r="R224" s="23">
        <f t="shared" si="96"/>
        <v>0</v>
      </c>
      <c r="S224" s="23">
        <f t="shared" si="97"/>
        <v>0</v>
      </c>
    </row>
    <row r="225" spans="1:19" s="1" customFormat="1" ht="11.1" customHeight="1" outlineLevel="1" x14ac:dyDescent="0.2">
      <c r="A225" s="29"/>
      <c r="B225" s="56" t="s">
        <v>130</v>
      </c>
      <c r="C225" s="31" t="s">
        <v>39</v>
      </c>
      <c r="D225" s="31"/>
      <c r="E225" s="54">
        <v>1.7915040000000002</v>
      </c>
      <c r="F225" s="32">
        <f>E225</f>
        <v>1.7915040000000002</v>
      </c>
      <c r="G225" s="34">
        <v>1.03</v>
      </c>
      <c r="H225" s="33">
        <f t="shared" si="111"/>
        <v>1.845</v>
      </c>
      <c r="I225" s="72"/>
      <c r="J225" s="88"/>
      <c r="K225" s="50">
        <f t="shared" si="112"/>
        <v>0</v>
      </c>
      <c r="L225" s="33">
        <f t="shared" si="113"/>
        <v>0</v>
      </c>
      <c r="M225" s="33">
        <f t="shared" si="114"/>
        <v>0</v>
      </c>
      <c r="N225" s="33">
        <f t="shared" si="115"/>
        <v>0</v>
      </c>
      <c r="O225" s="35"/>
      <c r="P225" s="75"/>
      <c r="Q225" s="23">
        <f t="shared" si="95"/>
        <v>0</v>
      </c>
      <c r="R225" s="23">
        <f t="shared" si="96"/>
        <v>0</v>
      </c>
      <c r="S225" s="23">
        <f t="shared" si="97"/>
        <v>0</v>
      </c>
    </row>
    <row r="226" spans="1:19" s="1" customFormat="1" ht="11.1" customHeight="1" outlineLevel="1" x14ac:dyDescent="0.2">
      <c r="A226" s="29"/>
      <c r="B226" s="52" t="s">
        <v>57</v>
      </c>
      <c r="C226" s="31" t="s">
        <v>39</v>
      </c>
      <c r="D226" s="31"/>
      <c r="E226" s="54">
        <v>0.124</v>
      </c>
      <c r="F226" s="32">
        <f t="shared" ref="F226:F231" si="116">E226</f>
        <v>0.124</v>
      </c>
      <c r="G226" s="34">
        <v>1.1000000000000001</v>
      </c>
      <c r="H226" s="33">
        <f t="shared" si="111"/>
        <v>0.13600000000000001</v>
      </c>
      <c r="I226" s="72"/>
      <c r="J226" s="88"/>
      <c r="K226" s="50">
        <f t="shared" si="112"/>
        <v>0</v>
      </c>
      <c r="L226" s="33">
        <f t="shared" si="113"/>
        <v>0</v>
      </c>
      <c r="M226" s="33">
        <f t="shared" si="114"/>
        <v>0</v>
      </c>
      <c r="N226" s="33">
        <f t="shared" si="115"/>
        <v>0</v>
      </c>
      <c r="O226" s="35"/>
      <c r="P226" s="75"/>
      <c r="Q226" s="23">
        <f t="shared" si="95"/>
        <v>0</v>
      </c>
      <c r="R226" s="23">
        <f t="shared" si="96"/>
        <v>0</v>
      </c>
      <c r="S226" s="23">
        <f t="shared" si="97"/>
        <v>0</v>
      </c>
    </row>
    <row r="227" spans="1:19" s="1" customFormat="1" ht="11.1" customHeight="1" outlineLevel="1" x14ac:dyDescent="0.2">
      <c r="A227" s="29"/>
      <c r="B227" s="52" t="s">
        <v>92</v>
      </c>
      <c r="C227" s="31" t="s">
        <v>39</v>
      </c>
      <c r="D227" s="31"/>
      <c r="E227" s="54">
        <v>6.4000000000000001E-2</v>
      </c>
      <c r="F227" s="32">
        <f t="shared" si="116"/>
        <v>6.4000000000000001E-2</v>
      </c>
      <c r="G227" s="34">
        <v>1.03</v>
      </c>
      <c r="H227" s="33">
        <f t="shared" si="111"/>
        <v>6.6000000000000003E-2</v>
      </c>
      <c r="I227" s="72"/>
      <c r="J227" s="88"/>
      <c r="K227" s="50">
        <f t="shared" si="112"/>
        <v>0</v>
      </c>
      <c r="L227" s="33">
        <f t="shared" si="113"/>
        <v>0</v>
      </c>
      <c r="M227" s="33">
        <f t="shared" si="114"/>
        <v>0</v>
      </c>
      <c r="N227" s="33">
        <f t="shared" si="115"/>
        <v>0</v>
      </c>
      <c r="O227" s="35"/>
      <c r="P227" s="75"/>
      <c r="Q227" s="23">
        <f t="shared" si="95"/>
        <v>0</v>
      </c>
      <c r="R227" s="23">
        <f t="shared" si="96"/>
        <v>0</v>
      </c>
      <c r="S227" s="23">
        <f t="shared" si="97"/>
        <v>0</v>
      </c>
    </row>
    <row r="228" spans="1:19" s="1" customFormat="1" ht="11.1" customHeight="1" outlineLevel="1" x14ac:dyDescent="0.2">
      <c r="A228" s="29"/>
      <c r="B228" s="52" t="s">
        <v>58</v>
      </c>
      <c r="C228" s="31" t="s">
        <v>39</v>
      </c>
      <c r="D228" s="31"/>
      <c r="E228" s="54">
        <v>1.1279999999999999</v>
      </c>
      <c r="F228" s="32">
        <f t="shared" si="116"/>
        <v>1.1279999999999999</v>
      </c>
      <c r="G228" s="34">
        <v>1.03</v>
      </c>
      <c r="H228" s="33">
        <f t="shared" si="111"/>
        <v>1.1619999999999999</v>
      </c>
      <c r="I228" s="72"/>
      <c r="J228" s="88"/>
      <c r="K228" s="50">
        <f t="shared" si="112"/>
        <v>0</v>
      </c>
      <c r="L228" s="33">
        <f t="shared" si="113"/>
        <v>0</v>
      </c>
      <c r="M228" s="33">
        <f t="shared" si="114"/>
        <v>0</v>
      </c>
      <c r="N228" s="33">
        <f t="shared" si="115"/>
        <v>0</v>
      </c>
      <c r="O228" s="35"/>
      <c r="P228" s="75"/>
      <c r="Q228" s="23">
        <f t="shared" si="95"/>
        <v>0</v>
      </c>
      <c r="R228" s="23">
        <f t="shared" si="96"/>
        <v>0</v>
      </c>
      <c r="S228" s="23">
        <f t="shared" si="97"/>
        <v>0</v>
      </c>
    </row>
    <row r="229" spans="1:19" s="1" customFormat="1" ht="11.1" customHeight="1" outlineLevel="1" x14ac:dyDescent="0.2">
      <c r="A229" s="29"/>
      <c r="B229" s="52" t="s">
        <v>131</v>
      </c>
      <c r="C229" s="31" t="s">
        <v>39</v>
      </c>
      <c r="D229" s="31"/>
      <c r="E229" s="54">
        <v>1.4E-2</v>
      </c>
      <c r="F229" s="32">
        <f t="shared" si="116"/>
        <v>1.4E-2</v>
      </c>
      <c r="G229" s="34">
        <v>1.03</v>
      </c>
      <c r="H229" s="33">
        <f t="shared" si="111"/>
        <v>1.4E-2</v>
      </c>
      <c r="I229" s="72"/>
      <c r="J229" s="88"/>
      <c r="K229" s="50">
        <f t="shared" si="112"/>
        <v>0</v>
      </c>
      <c r="L229" s="33">
        <f t="shared" si="113"/>
        <v>0</v>
      </c>
      <c r="M229" s="33">
        <f t="shared" si="114"/>
        <v>0</v>
      </c>
      <c r="N229" s="33">
        <f t="shared" si="115"/>
        <v>0</v>
      </c>
      <c r="O229" s="35"/>
      <c r="P229" s="75"/>
      <c r="Q229" s="23">
        <f t="shared" si="95"/>
        <v>0</v>
      </c>
      <c r="R229" s="23">
        <f t="shared" si="96"/>
        <v>0</v>
      </c>
      <c r="S229" s="23">
        <f t="shared" si="97"/>
        <v>0</v>
      </c>
    </row>
    <row r="230" spans="1:19" s="1" customFormat="1" ht="11.1" customHeight="1" outlineLevel="1" x14ac:dyDescent="0.2">
      <c r="A230" s="29"/>
      <c r="B230" s="52" t="s">
        <v>69</v>
      </c>
      <c r="C230" s="31" t="s">
        <v>39</v>
      </c>
      <c r="D230" s="31"/>
      <c r="E230" s="54">
        <v>1.0999999999999999E-2</v>
      </c>
      <c r="F230" s="32">
        <f t="shared" si="116"/>
        <v>1.0999999999999999E-2</v>
      </c>
      <c r="G230" s="34">
        <v>1.03</v>
      </c>
      <c r="H230" s="33">
        <f t="shared" si="111"/>
        <v>1.0999999999999999E-2</v>
      </c>
      <c r="I230" s="72"/>
      <c r="J230" s="88"/>
      <c r="K230" s="50">
        <f t="shared" si="112"/>
        <v>0</v>
      </c>
      <c r="L230" s="33">
        <f t="shared" si="113"/>
        <v>0</v>
      </c>
      <c r="M230" s="33">
        <f t="shared" si="114"/>
        <v>0</v>
      </c>
      <c r="N230" s="33">
        <f t="shared" si="115"/>
        <v>0</v>
      </c>
      <c r="O230" s="35"/>
      <c r="P230" s="75"/>
      <c r="Q230" s="23">
        <f t="shared" si="95"/>
        <v>0</v>
      </c>
      <c r="R230" s="23">
        <f t="shared" si="96"/>
        <v>0</v>
      </c>
      <c r="S230" s="23">
        <f t="shared" si="97"/>
        <v>0</v>
      </c>
    </row>
    <row r="231" spans="1:19" s="1" customFormat="1" ht="11.1" customHeight="1" outlineLevel="1" x14ac:dyDescent="0.2">
      <c r="A231" s="29"/>
      <c r="B231" s="57" t="s">
        <v>137</v>
      </c>
      <c r="C231" s="31" t="s">
        <v>45</v>
      </c>
      <c r="D231" s="31"/>
      <c r="E231" s="54">
        <f>SUM(E225:E230)</f>
        <v>3.1325040000000004</v>
      </c>
      <c r="F231" s="32">
        <f t="shared" si="116"/>
        <v>3.1325040000000004</v>
      </c>
      <c r="G231" s="34">
        <v>19</v>
      </c>
      <c r="H231" s="33">
        <f t="shared" si="111"/>
        <v>59.518000000000001</v>
      </c>
      <c r="I231" s="72"/>
      <c r="J231" s="88"/>
      <c r="K231" s="50">
        <f t="shared" si="112"/>
        <v>0</v>
      </c>
      <c r="L231" s="33">
        <f t="shared" si="113"/>
        <v>0</v>
      </c>
      <c r="M231" s="33">
        <f t="shared" si="114"/>
        <v>0</v>
      </c>
      <c r="N231" s="33">
        <f t="shared" si="115"/>
        <v>0</v>
      </c>
      <c r="O231" s="35"/>
      <c r="P231" s="75"/>
      <c r="Q231" s="23">
        <f t="shared" si="95"/>
        <v>0</v>
      </c>
      <c r="R231" s="23">
        <f t="shared" si="96"/>
        <v>0</v>
      </c>
      <c r="S231" s="23">
        <f t="shared" si="97"/>
        <v>0</v>
      </c>
    </row>
    <row r="232" spans="1:19" s="16" customFormat="1" ht="21.95" customHeight="1" outlineLevel="1" x14ac:dyDescent="0.2">
      <c r="A232" s="17">
        <v>37</v>
      </c>
      <c r="B232" s="18" t="s">
        <v>148</v>
      </c>
      <c r="C232" s="19" t="s">
        <v>38</v>
      </c>
      <c r="D232" s="19"/>
      <c r="E232" s="20">
        <f>E223</f>
        <v>453.27800000000002</v>
      </c>
      <c r="F232" s="20">
        <f>F233</f>
        <v>453.27800000000002</v>
      </c>
      <c r="G232" s="21"/>
      <c r="H232" s="20">
        <f>H233</f>
        <v>453.27800000000002</v>
      </c>
      <c r="I232" s="85"/>
      <c r="J232" s="85"/>
      <c r="K232" s="21">
        <f>N232/H232</f>
        <v>0</v>
      </c>
      <c r="L232" s="21">
        <f>L233+L234+L235</f>
        <v>0</v>
      </c>
      <c r="M232" s="21">
        <f>M233+M234+M235</f>
        <v>0</v>
      </c>
      <c r="N232" s="21">
        <f>N233+N234+N235</f>
        <v>0</v>
      </c>
      <c r="O232" s="22"/>
      <c r="P232" s="75"/>
      <c r="Q232" s="23">
        <f t="shared" si="95"/>
        <v>0</v>
      </c>
      <c r="R232" s="23">
        <f t="shared" si="96"/>
        <v>0</v>
      </c>
      <c r="S232" s="23">
        <f t="shared" si="97"/>
        <v>0</v>
      </c>
    </row>
    <row r="233" spans="1:19" s="23" customFormat="1" ht="11.1" customHeight="1" outlineLevel="1" x14ac:dyDescent="0.2">
      <c r="A233" s="24"/>
      <c r="B233" s="25" t="s">
        <v>16</v>
      </c>
      <c r="C233" s="26" t="s">
        <v>38</v>
      </c>
      <c r="D233" s="26"/>
      <c r="E233" s="53">
        <f>E224</f>
        <v>453.27800000000002</v>
      </c>
      <c r="F233" s="27">
        <f>E233</f>
        <v>453.27800000000002</v>
      </c>
      <c r="G233" s="27">
        <v>1</v>
      </c>
      <c r="H233" s="28">
        <f>ROUND(F233*G233,3)</f>
        <v>453.27800000000002</v>
      </c>
      <c r="I233" s="89"/>
      <c r="J233" s="87"/>
      <c r="K233" s="51">
        <f>J233+I233</f>
        <v>0</v>
      </c>
      <c r="L233" s="28">
        <f>F233*I233</f>
        <v>0</v>
      </c>
      <c r="M233" s="28">
        <f>H233*J233</f>
        <v>0</v>
      </c>
      <c r="N233" s="28">
        <f>M233+L233</f>
        <v>0</v>
      </c>
      <c r="O233" s="22"/>
      <c r="P233" s="75"/>
      <c r="Q233" s="23">
        <f t="shared" si="95"/>
        <v>0</v>
      </c>
      <c r="R233" s="23">
        <f t="shared" si="96"/>
        <v>0</v>
      </c>
      <c r="S233" s="23">
        <f t="shared" si="97"/>
        <v>0</v>
      </c>
    </row>
    <row r="234" spans="1:19" s="23" customFormat="1" ht="35.25" customHeight="1" outlineLevel="1" x14ac:dyDescent="0.2">
      <c r="A234" s="24"/>
      <c r="B234" s="55" t="s">
        <v>63</v>
      </c>
      <c r="C234" s="26" t="s">
        <v>41</v>
      </c>
      <c r="D234" s="26"/>
      <c r="E234" s="54">
        <v>8</v>
      </c>
      <c r="F234" s="32">
        <f>E234</f>
        <v>8</v>
      </c>
      <c r="G234" s="34">
        <v>1</v>
      </c>
      <c r="H234" s="33">
        <f t="shared" ref="H234:H235" si="117">ROUND(F234*G234,3)</f>
        <v>8</v>
      </c>
      <c r="I234" s="89"/>
      <c r="J234" s="88"/>
      <c r="K234" s="51">
        <f t="shared" ref="K234:K235" si="118">J234+I234</f>
        <v>0</v>
      </c>
      <c r="L234" s="28">
        <f t="shared" ref="L234:L235" si="119">F234*I234</f>
        <v>0</v>
      </c>
      <c r="M234" s="28">
        <f t="shared" ref="M234:M235" si="120">H234*J234</f>
        <v>0</v>
      </c>
      <c r="N234" s="28">
        <f t="shared" ref="N234:N235" si="121">M234+L234</f>
        <v>0</v>
      </c>
      <c r="O234" s="63" t="s">
        <v>65</v>
      </c>
      <c r="P234" s="75"/>
      <c r="Q234" s="23">
        <f t="shared" si="95"/>
        <v>0</v>
      </c>
      <c r="R234" s="23">
        <f t="shared" si="96"/>
        <v>0</v>
      </c>
      <c r="S234" s="23">
        <f t="shared" si="97"/>
        <v>0</v>
      </c>
    </row>
    <row r="235" spans="1:19" s="23" customFormat="1" ht="37.5" customHeight="1" outlineLevel="1" x14ac:dyDescent="0.2">
      <c r="A235" s="24"/>
      <c r="B235" s="55" t="s">
        <v>62</v>
      </c>
      <c r="C235" s="26" t="s">
        <v>41</v>
      </c>
      <c r="D235" s="26"/>
      <c r="E235" s="54">
        <v>2</v>
      </c>
      <c r="F235" s="32">
        <f>E235</f>
        <v>2</v>
      </c>
      <c r="G235" s="34">
        <v>1</v>
      </c>
      <c r="H235" s="33">
        <f t="shared" si="117"/>
        <v>2</v>
      </c>
      <c r="I235" s="89"/>
      <c r="J235" s="88"/>
      <c r="K235" s="51">
        <f t="shared" si="118"/>
        <v>0</v>
      </c>
      <c r="L235" s="28">
        <f t="shared" si="119"/>
        <v>0</v>
      </c>
      <c r="M235" s="28">
        <f t="shared" si="120"/>
        <v>0</v>
      </c>
      <c r="N235" s="28">
        <f t="shared" si="121"/>
        <v>0</v>
      </c>
      <c r="O235" s="63" t="s">
        <v>64</v>
      </c>
      <c r="P235" s="75"/>
      <c r="Q235" s="23">
        <f t="shared" si="95"/>
        <v>0</v>
      </c>
      <c r="R235" s="23">
        <f t="shared" si="96"/>
        <v>0</v>
      </c>
      <c r="S235" s="23">
        <f t="shared" si="97"/>
        <v>0</v>
      </c>
    </row>
    <row r="236" spans="1:19" s="16" customFormat="1" ht="21.95" customHeight="1" outlineLevel="1" x14ac:dyDescent="0.2">
      <c r="A236" s="17">
        <v>38</v>
      </c>
      <c r="B236" s="18" t="s">
        <v>150</v>
      </c>
      <c r="C236" s="19" t="s">
        <v>38</v>
      </c>
      <c r="D236" s="19"/>
      <c r="E236" s="20">
        <f>E237</f>
        <v>453.27800000000002</v>
      </c>
      <c r="F236" s="20">
        <f>F237</f>
        <v>453.27800000000002</v>
      </c>
      <c r="G236" s="21"/>
      <c r="H236" s="20">
        <f>H237</f>
        <v>453.27800000000002</v>
      </c>
      <c r="I236" s="85"/>
      <c r="J236" s="85"/>
      <c r="K236" s="21">
        <f>N236/H236</f>
        <v>0</v>
      </c>
      <c r="L236" s="21">
        <f>L237+L238+L239</f>
        <v>0</v>
      </c>
      <c r="M236" s="21">
        <f>M237+M238+M239</f>
        <v>0</v>
      </c>
      <c r="N236" s="21">
        <f>N237+N238+N239</f>
        <v>0</v>
      </c>
      <c r="O236" s="22"/>
      <c r="P236" s="75"/>
      <c r="Q236" s="23">
        <f t="shared" si="95"/>
        <v>0</v>
      </c>
      <c r="R236" s="23">
        <f t="shared" si="96"/>
        <v>0</v>
      </c>
      <c r="S236" s="23">
        <f t="shared" si="97"/>
        <v>0</v>
      </c>
    </row>
    <row r="237" spans="1:19" s="23" customFormat="1" ht="11.1" customHeight="1" outlineLevel="1" x14ac:dyDescent="0.2">
      <c r="A237" s="24"/>
      <c r="B237" s="25" t="s">
        <v>16</v>
      </c>
      <c r="C237" s="26" t="s">
        <v>38</v>
      </c>
      <c r="D237" s="26"/>
      <c r="E237" s="53">
        <f>E233</f>
        <v>453.27800000000002</v>
      </c>
      <c r="F237" s="27">
        <f>E237</f>
        <v>453.27800000000002</v>
      </c>
      <c r="G237" s="27">
        <v>1</v>
      </c>
      <c r="H237" s="28">
        <f>ROUND(F237*G237,3)</f>
        <v>453.27800000000002</v>
      </c>
      <c r="I237" s="89"/>
      <c r="J237" s="87"/>
      <c r="K237" s="51">
        <f>J237+I237</f>
        <v>0</v>
      </c>
      <c r="L237" s="28">
        <f>F237*I237</f>
        <v>0</v>
      </c>
      <c r="M237" s="28">
        <f>H237*J237</f>
        <v>0</v>
      </c>
      <c r="N237" s="28">
        <f>M237+L237</f>
        <v>0</v>
      </c>
      <c r="O237" s="22"/>
      <c r="P237" s="75"/>
      <c r="Q237" s="23">
        <f t="shared" si="95"/>
        <v>0</v>
      </c>
      <c r="R237" s="23">
        <f t="shared" si="96"/>
        <v>0</v>
      </c>
      <c r="S237" s="23">
        <f t="shared" si="97"/>
        <v>0</v>
      </c>
    </row>
    <row r="238" spans="1:19" s="1" customFormat="1" ht="11.1" customHeight="1" outlineLevel="1" x14ac:dyDescent="0.2">
      <c r="A238" s="29"/>
      <c r="B238" s="30" t="s">
        <v>44</v>
      </c>
      <c r="C238" s="31" t="s">
        <v>45</v>
      </c>
      <c r="D238" s="31"/>
      <c r="E238" s="54">
        <f>E236</f>
        <v>453.27800000000002</v>
      </c>
      <c r="F238" s="32">
        <f>E238</f>
        <v>453.27800000000002</v>
      </c>
      <c r="G238" s="37">
        <v>0.1</v>
      </c>
      <c r="H238" s="33">
        <f>ROUND(F238*G238,3)</f>
        <v>45.328000000000003</v>
      </c>
      <c r="I238" s="72"/>
      <c r="J238" s="90"/>
      <c r="K238" s="34">
        <f>J238+I238</f>
        <v>0</v>
      </c>
      <c r="L238" s="33">
        <f>F238*I238</f>
        <v>0</v>
      </c>
      <c r="M238" s="33">
        <f>H238*J238</f>
        <v>0</v>
      </c>
      <c r="N238" s="33">
        <f>M238+L238</f>
        <v>0</v>
      </c>
      <c r="O238" s="22"/>
      <c r="P238" s="75"/>
      <c r="Q238" s="23">
        <f t="shared" si="95"/>
        <v>0</v>
      </c>
      <c r="R238" s="23">
        <f t="shared" si="96"/>
        <v>0</v>
      </c>
      <c r="S238" s="23">
        <f t="shared" si="97"/>
        <v>0</v>
      </c>
    </row>
    <row r="239" spans="1:19" s="1" customFormat="1" ht="11.1" customHeight="1" outlineLevel="1" x14ac:dyDescent="0.2">
      <c r="A239" s="29"/>
      <c r="B239" s="30" t="s">
        <v>46</v>
      </c>
      <c r="C239" s="31" t="s">
        <v>45</v>
      </c>
      <c r="D239" s="31"/>
      <c r="E239" s="54">
        <f>E236</f>
        <v>453.27800000000002</v>
      </c>
      <c r="F239" s="32">
        <f>E239</f>
        <v>453.27800000000002</v>
      </c>
      <c r="G239" s="34">
        <v>0.28000000000000003</v>
      </c>
      <c r="H239" s="33">
        <f>ROUND(F239*G239,3)</f>
        <v>126.91800000000001</v>
      </c>
      <c r="I239" s="72"/>
      <c r="J239" s="90"/>
      <c r="K239" s="34">
        <f>J239+I239</f>
        <v>0</v>
      </c>
      <c r="L239" s="33">
        <f>F239*I239</f>
        <v>0</v>
      </c>
      <c r="M239" s="33">
        <f>H239*J239</f>
        <v>0</v>
      </c>
      <c r="N239" s="33">
        <f>M239+L239</f>
        <v>0</v>
      </c>
      <c r="O239" s="22"/>
      <c r="P239" s="75"/>
      <c r="Q239" s="23">
        <f t="shared" si="95"/>
        <v>0</v>
      </c>
      <c r="R239" s="23">
        <f t="shared" si="96"/>
        <v>0</v>
      </c>
      <c r="S239" s="23">
        <f t="shared" si="97"/>
        <v>0</v>
      </c>
    </row>
    <row r="240" spans="1:19" s="4" customFormat="1" ht="11.25" customHeight="1" x14ac:dyDescent="0.2">
      <c r="A240" s="38"/>
      <c r="B240" s="39" t="s">
        <v>47</v>
      </c>
      <c r="C240" s="40"/>
      <c r="D240" s="40"/>
      <c r="E240" s="40"/>
      <c r="F240" s="40"/>
      <c r="G240" s="40"/>
      <c r="H240" s="40"/>
      <c r="I240" s="92"/>
      <c r="J240" s="92"/>
      <c r="K240" s="40"/>
      <c r="L240" s="41">
        <f>L13</f>
        <v>0</v>
      </c>
      <c r="M240" s="41">
        <f>M13</f>
        <v>0</v>
      </c>
      <c r="N240" s="41">
        <f>N13</f>
        <v>0</v>
      </c>
      <c r="O240" s="41"/>
      <c r="P240" s="77"/>
      <c r="Q240" s="4">
        <f>SUM(Q16:Q239)</f>
        <v>0</v>
      </c>
      <c r="R240" s="4">
        <f>SUM(R16:R239)</f>
        <v>0</v>
      </c>
      <c r="S240" s="4">
        <f>SUM(S16:S239)</f>
        <v>0</v>
      </c>
    </row>
    <row r="241" spans="1:16" s="1" customFormat="1" ht="11.1" customHeight="1" x14ac:dyDescent="0.2">
      <c r="A241" s="42"/>
      <c r="B241" s="43" t="s">
        <v>48</v>
      </c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N241" s="33"/>
      <c r="O241" s="33"/>
      <c r="P241" s="70"/>
    </row>
    <row r="242" spans="1:16" s="23" customFormat="1" ht="11.1" customHeight="1" x14ac:dyDescent="0.2">
      <c r="A242" s="44"/>
      <c r="B242" s="45" t="s">
        <v>49</v>
      </c>
      <c r="C242" s="46"/>
      <c r="D242" s="46"/>
      <c r="E242" s="46"/>
      <c r="F242" s="46"/>
      <c r="G242" s="46"/>
      <c r="H242" s="46"/>
      <c r="I242" s="46"/>
      <c r="J242" s="46"/>
      <c r="K242" s="46"/>
      <c r="L242" s="46"/>
      <c r="M242" s="46"/>
      <c r="N242" s="47">
        <f>$M$14</f>
        <v>0</v>
      </c>
      <c r="O242" s="28"/>
      <c r="P242" s="28"/>
    </row>
    <row r="243" spans="1:16" s="23" customFormat="1" ht="11.1" customHeight="1" x14ac:dyDescent="0.2">
      <c r="A243" s="44"/>
      <c r="B243" s="45" t="s">
        <v>50</v>
      </c>
      <c r="C243" s="46"/>
      <c r="D243" s="46"/>
      <c r="E243" s="46"/>
      <c r="F243" s="46"/>
      <c r="G243" s="46"/>
      <c r="H243" s="46"/>
      <c r="I243" s="46"/>
      <c r="J243" s="46"/>
      <c r="K243" s="46"/>
      <c r="L243" s="46"/>
      <c r="M243" s="46"/>
      <c r="N243" s="47">
        <f>$L$14</f>
        <v>0</v>
      </c>
      <c r="O243" s="28"/>
      <c r="P243" s="28"/>
    </row>
    <row r="244" spans="1:16" s="23" customFormat="1" ht="11.1" customHeight="1" x14ac:dyDescent="0.2">
      <c r="A244" s="44"/>
      <c r="B244" s="45" t="s">
        <v>51</v>
      </c>
      <c r="C244" s="46"/>
      <c r="D244" s="46"/>
      <c r="E244" s="46"/>
      <c r="F244" s="46"/>
      <c r="G244" s="46"/>
      <c r="H244" s="46"/>
      <c r="I244" s="46"/>
      <c r="J244" s="46"/>
      <c r="K244" s="46"/>
      <c r="L244" s="46"/>
      <c r="M244" s="46"/>
      <c r="N244" s="47">
        <f>($N$240)*0.166666666666666</f>
        <v>0</v>
      </c>
      <c r="O244" s="28"/>
      <c r="P244" s="28"/>
    </row>
    <row r="245" spans="1:16" s="69" customFormat="1" ht="44.1" customHeight="1" x14ac:dyDescent="0.2">
      <c r="A245" s="66"/>
      <c r="B245" s="67" t="s">
        <v>52</v>
      </c>
      <c r="C245" s="66"/>
      <c r="D245" s="66"/>
      <c r="E245" s="66"/>
      <c r="F245" s="66"/>
      <c r="G245" s="66"/>
      <c r="H245" s="66"/>
      <c r="I245" s="66"/>
      <c r="J245" s="66"/>
      <c r="K245" s="66"/>
      <c r="L245" s="68">
        <f>$L$246+$L$247+$L$248+$L$249+$L$250+$L$251+$L$252+$L$253+$L$254+$L$255+$L$256+$L$257</f>
        <v>0</v>
      </c>
      <c r="M245" s="68">
        <f>$M$246+$M$247+$M$248+$M$249+$M$250+$M$251+$M$252+$M$253+$M$254+$M$255+$M$256+$M$257</f>
        <v>0</v>
      </c>
      <c r="N245" s="68">
        <f>$N$246+$N$247+$N$248+$N$249+$N$250+$N$251+$N$252+$N$253+$N$254+$N$255+$N$256+$N$257</f>
        <v>0</v>
      </c>
      <c r="O245" s="66"/>
      <c r="P245" s="66"/>
    </row>
    <row r="246" spans="1:16" s="69" customFormat="1" ht="11.1" customHeight="1" x14ac:dyDescent="0.2">
      <c r="A246" s="66"/>
      <c r="B246" s="66"/>
      <c r="C246" s="66"/>
      <c r="D246" s="66"/>
      <c r="E246" s="70"/>
      <c r="F246" s="70">
        <f>E246</f>
        <v>0</v>
      </c>
      <c r="G246" s="71">
        <v>1</v>
      </c>
      <c r="H246" s="70">
        <f>ROUND($F$246*$G$246,3)</f>
        <v>0</v>
      </c>
      <c r="I246" s="72"/>
      <c r="J246" s="72"/>
      <c r="K246" s="70">
        <f>$J$246+$I$246</f>
        <v>0</v>
      </c>
      <c r="L246" s="70">
        <f>$F$246*$I$246</f>
        <v>0</v>
      </c>
      <c r="M246" s="70">
        <f>$H$246*$J$246</f>
        <v>0</v>
      </c>
      <c r="N246" s="70">
        <f>$M$246+$L$246</f>
        <v>0</v>
      </c>
      <c r="O246" s="66"/>
      <c r="P246" s="66"/>
    </row>
    <row r="247" spans="1:16" s="69" customFormat="1" ht="11.1" customHeight="1" x14ac:dyDescent="0.2">
      <c r="A247" s="66"/>
      <c r="B247" s="66"/>
      <c r="C247" s="66"/>
      <c r="D247" s="66"/>
      <c r="E247" s="70"/>
      <c r="F247" s="70">
        <f>E247</f>
        <v>0</v>
      </c>
      <c r="G247" s="71">
        <v>1</v>
      </c>
      <c r="H247" s="70">
        <f>ROUND($F$247*$G$247,3)</f>
        <v>0</v>
      </c>
      <c r="I247" s="72"/>
      <c r="J247" s="72"/>
      <c r="K247" s="70">
        <f>$J$247+$I$247</f>
        <v>0</v>
      </c>
      <c r="L247" s="70">
        <f>$F$247*$I$247</f>
        <v>0</v>
      </c>
      <c r="M247" s="70">
        <f>$H$247*$J$247</f>
        <v>0</v>
      </c>
      <c r="N247" s="70">
        <f>$M$247+$L$247</f>
        <v>0</v>
      </c>
      <c r="O247" s="66"/>
      <c r="P247" s="66"/>
    </row>
    <row r="248" spans="1:16" s="69" customFormat="1" ht="11.1" customHeight="1" x14ac:dyDescent="0.2">
      <c r="A248" s="66"/>
      <c r="B248" s="66"/>
      <c r="C248" s="66"/>
      <c r="D248" s="66"/>
      <c r="E248" s="70"/>
      <c r="F248" s="70">
        <f>E248</f>
        <v>0</v>
      </c>
      <c r="G248" s="71">
        <v>1</v>
      </c>
      <c r="H248" s="70">
        <f>ROUND($F$248*$G$248,3)</f>
        <v>0</v>
      </c>
      <c r="I248" s="72"/>
      <c r="J248" s="72"/>
      <c r="K248" s="70">
        <f>$J$248+$I$248</f>
        <v>0</v>
      </c>
      <c r="L248" s="70">
        <f>$F$248*$I$248</f>
        <v>0</v>
      </c>
      <c r="M248" s="70">
        <f>$H$248*$J$248</f>
        <v>0</v>
      </c>
      <c r="N248" s="70">
        <f>$M$248+$L$248</f>
        <v>0</v>
      </c>
      <c r="O248" s="66"/>
      <c r="P248" s="66"/>
    </row>
    <row r="249" spans="1:16" s="69" customFormat="1" ht="11.1" customHeight="1" x14ac:dyDescent="0.2">
      <c r="A249" s="66"/>
      <c r="B249" s="66"/>
      <c r="C249" s="66"/>
      <c r="D249" s="66"/>
      <c r="E249" s="70"/>
      <c r="F249" s="70">
        <f t="shared" ref="F249:F257" si="122">E249</f>
        <v>0</v>
      </c>
      <c r="G249" s="71">
        <v>1</v>
      </c>
      <c r="H249" s="70">
        <f>ROUND($F$249*$G$249,3)</f>
        <v>0</v>
      </c>
      <c r="I249" s="72"/>
      <c r="J249" s="72"/>
      <c r="K249" s="70">
        <f>$J$249+$I$249</f>
        <v>0</v>
      </c>
      <c r="L249" s="70">
        <f>$F$249*$I$249</f>
        <v>0</v>
      </c>
      <c r="M249" s="70">
        <f>$H$249*$J$249</f>
        <v>0</v>
      </c>
      <c r="N249" s="70">
        <f>$M$249+$L$249</f>
        <v>0</v>
      </c>
      <c r="O249" s="66"/>
      <c r="P249" s="66"/>
    </row>
    <row r="250" spans="1:16" s="69" customFormat="1" ht="11.1" customHeight="1" x14ac:dyDescent="0.2">
      <c r="A250" s="66"/>
      <c r="B250" s="66"/>
      <c r="C250" s="66"/>
      <c r="D250" s="66"/>
      <c r="E250" s="70"/>
      <c r="F250" s="70">
        <f t="shared" si="122"/>
        <v>0</v>
      </c>
      <c r="G250" s="71">
        <v>1</v>
      </c>
      <c r="H250" s="70">
        <f>ROUND($F$250*$G$250,3)</f>
        <v>0</v>
      </c>
      <c r="I250" s="72"/>
      <c r="J250" s="72"/>
      <c r="K250" s="70">
        <f>$J$250+$I$250</f>
        <v>0</v>
      </c>
      <c r="L250" s="70">
        <f>$F$250*$I$250</f>
        <v>0</v>
      </c>
      <c r="M250" s="70">
        <f>$H$250*$J$250</f>
        <v>0</v>
      </c>
      <c r="N250" s="70">
        <f>$M$250+$L$250</f>
        <v>0</v>
      </c>
      <c r="O250" s="66"/>
      <c r="P250" s="66"/>
    </row>
    <row r="251" spans="1:16" s="69" customFormat="1" ht="11.1" customHeight="1" x14ac:dyDescent="0.2">
      <c r="A251" s="66"/>
      <c r="B251" s="66"/>
      <c r="C251" s="66"/>
      <c r="D251" s="66"/>
      <c r="E251" s="70"/>
      <c r="F251" s="70">
        <f t="shared" si="122"/>
        <v>0</v>
      </c>
      <c r="G251" s="71">
        <v>1</v>
      </c>
      <c r="H251" s="70">
        <f>ROUND($F$251*$G$251,3)</f>
        <v>0</v>
      </c>
      <c r="I251" s="72"/>
      <c r="J251" s="72"/>
      <c r="K251" s="70">
        <f>$J$251+$I$251</f>
        <v>0</v>
      </c>
      <c r="L251" s="70">
        <f>$F$251*$I$251</f>
        <v>0</v>
      </c>
      <c r="M251" s="70">
        <f>$H$251*$J$251</f>
        <v>0</v>
      </c>
      <c r="N251" s="70">
        <f>$M$251+$L$251</f>
        <v>0</v>
      </c>
      <c r="O251" s="66"/>
      <c r="P251" s="66"/>
    </row>
    <row r="252" spans="1:16" s="69" customFormat="1" ht="11.1" customHeight="1" x14ac:dyDescent="0.2">
      <c r="A252" s="66"/>
      <c r="B252" s="66"/>
      <c r="C252" s="66"/>
      <c r="D252" s="66"/>
      <c r="E252" s="70"/>
      <c r="F252" s="70">
        <f t="shared" si="122"/>
        <v>0</v>
      </c>
      <c r="G252" s="71">
        <v>1</v>
      </c>
      <c r="H252" s="70">
        <f>ROUND($F$252*$G$252,3)</f>
        <v>0</v>
      </c>
      <c r="I252" s="72"/>
      <c r="J252" s="72"/>
      <c r="K252" s="70">
        <f>$J$252+$I$252</f>
        <v>0</v>
      </c>
      <c r="L252" s="70">
        <f>$F$252*$I$252</f>
        <v>0</v>
      </c>
      <c r="M252" s="70">
        <f>$H$252*$J$252</f>
        <v>0</v>
      </c>
      <c r="N252" s="70">
        <f>$M$252+$L$252</f>
        <v>0</v>
      </c>
      <c r="O252" s="66"/>
      <c r="P252" s="66"/>
    </row>
    <row r="253" spans="1:16" s="69" customFormat="1" ht="11.1" customHeight="1" x14ac:dyDescent="0.2">
      <c r="A253" s="66"/>
      <c r="B253" s="66"/>
      <c r="C253" s="66"/>
      <c r="D253" s="66"/>
      <c r="E253" s="70"/>
      <c r="F253" s="70">
        <f t="shared" si="122"/>
        <v>0</v>
      </c>
      <c r="G253" s="71">
        <v>1</v>
      </c>
      <c r="H253" s="70">
        <f>ROUND($F$253*$G$253,3)</f>
        <v>0</v>
      </c>
      <c r="I253" s="72"/>
      <c r="J253" s="72"/>
      <c r="K253" s="70">
        <f>$J$253+$I$253</f>
        <v>0</v>
      </c>
      <c r="L253" s="70">
        <f>$F$253*$I$253</f>
        <v>0</v>
      </c>
      <c r="M253" s="70">
        <f>$H$253*$J$253</f>
        <v>0</v>
      </c>
      <c r="N253" s="70">
        <f>$M$253+$L$253</f>
        <v>0</v>
      </c>
      <c r="O253" s="66"/>
      <c r="P253" s="66"/>
    </row>
    <row r="254" spans="1:16" s="69" customFormat="1" ht="11.1" customHeight="1" x14ac:dyDescent="0.2">
      <c r="A254" s="66"/>
      <c r="B254" s="66"/>
      <c r="C254" s="66"/>
      <c r="D254" s="66"/>
      <c r="E254" s="70"/>
      <c r="F254" s="70">
        <f t="shared" si="122"/>
        <v>0</v>
      </c>
      <c r="G254" s="71">
        <v>1</v>
      </c>
      <c r="H254" s="70">
        <f>ROUND($F$254*$G$254,3)</f>
        <v>0</v>
      </c>
      <c r="I254" s="72"/>
      <c r="J254" s="72"/>
      <c r="K254" s="70">
        <f>$J$254+$I$254</f>
        <v>0</v>
      </c>
      <c r="L254" s="70">
        <f>$F$254*$I$254</f>
        <v>0</v>
      </c>
      <c r="M254" s="70">
        <f>$H$254*$J$254</f>
        <v>0</v>
      </c>
      <c r="N254" s="70">
        <f>$M$254+$L$254</f>
        <v>0</v>
      </c>
      <c r="O254" s="66"/>
      <c r="P254" s="66"/>
    </row>
    <row r="255" spans="1:16" s="69" customFormat="1" ht="11.1" customHeight="1" x14ac:dyDescent="0.2">
      <c r="A255" s="66"/>
      <c r="B255" s="66"/>
      <c r="C255" s="66"/>
      <c r="D255" s="66"/>
      <c r="E255" s="70"/>
      <c r="F255" s="70">
        <f t="shared" si="122"/>
        <v>0</v>
      </c>
      <c r="G255" s="71">
        <v>1</v>
      </c>
      <c r="H255" s="70">
        <f>ROUND($F$255*$G$255,3)</f>
        <v>0</v>
      </c>
      <c r="I255" s="72"/>
      <c r="J255" s="72"/>
      <c r="K255" s="70">
        <f>$J$255+$I$255</f>
        <v>0</v>
      </c>
      <c r="L255" s="70">
        <f>$F$255*$I$255</f>
        <v>0</v>
      </c>
      <c r="M255" s="70">
        <f>$H$255*$J$255</f>
        <v>0</v>
      </c>
      <c r="N255" s="70">
        <f>$M$255+$L$255</f>
        <v>0</v>
      </c>
      <c r="O255" s="66"/>
      <c r="P255" s="66"/>
    </row>
    <row r="256" spans="1:16" s="69" customFormat="1" ht="11.1" customHeight="1" x14ac:dyDescent="0.2">
      <c r="A256" s="66"/>
      <c r="B256" s="66"/>
      <c r="C256" s="66"/>
      <c r="D256" s="66"/>
      <c r="E256" s="70"/>
      <c r="F256" s="70">
        <f t="shared" si="122"/>
        <v>0</v>
      </c>
      <c r="G256" s="71">
        <v>1</v>
      </c>
      <c r="H256" s="70">
        <f>ROUND($F$256*$G$256,3)</f>
        <v>0</v>
      </c>
      <c r="I256" s="72"/>
      <c r="J256" s="72"/>
      <c r="K256" s="70">
        <f>$J$256+$I$256</f>
        <v>0</v>
      </c>
      <c r="L256" s="70">
        <f>$F$256*$I$256</f>
        <v>0</v>
      </c>
      <c r="M256" s="70">
        <f>$H$256*$J$256</f>
        <v>0</v>
      </c>
      <c r="N256" s="70">
        <f>$M$256+$L$256</f>
        <v>0</v>
      </c>
      <c r="O256" s="66"/>
      <c r="P256" s="66"/>
    </row>
    <row r="257" spans="1:16" s="69" customFormat="1" ht="11.1" customHeight="1" x14ac:dyDescent="0.2">
      <c r="A257" s="66"/>
      <c r="B257" s="66"/>
      <c r="C257" s="66"/>
      <c r="D257" s="66"/>
      <c r="E257" s="70"/>
      <c r="F257" s="70">
        <f t="shared" si="122"/>
        <v>0</v>
      </c>
      <c r="G257" s="71">
        <v>1</v>
      </c>
      <c r="H257" s="70">
        <f>ROUND($F$257*$G$257,3)</f>
        <v>0</v>
      </c>
      <c r="I257" s="72"/>
      <c r="J257" s="72"/>
      <c r="K257" s="70">
        <f>$J$257+$I$257</f>
        <v>0</v>
      </c>
      <c r="L257" s="70">
        <f>$F$257*$I$257</f>
        <v>0</v>
      </c>
      <c r="M257" s="70">
        <f>$H$257*$J$257</f>
        <v>0</v>
      </c>
      <c r="N257" s="70">
        <f>$M$257+$L$257</f>
        <v>0</v>
      </c>
      <c r="O257" s="66"/>
      <c r="P257" s="66"/>
    </row>
    <row r="258" spans="1:16" s="1" customFormat="1" ht="11.1" customHeight="1" x14ac:dyDescent="0.2"/>
    <row r="259" spans="1:16" s="1" customFormat="1" ht="11.1" customHeight="1" x14ac:dyDescent="0.2">
      <c r="B259" s="23" t="s">
        <v>165</v>
      </c>
    </row>
    <row r="260" spans="1:16" s="1" customFormat="1" ht="11.1" customHeight="1" x14ac:dyDescent="0.2"/>
    <row r="261" spans="1:16" s="1" customFormat="1" ht="11.1" customHeight="1" x14ac:dyDescent="0.2">
      <c r="B261" s="48" t="s">
        <v>53</v>
      </c>
    </row>
    <row r="262" spans="1:16" s="1" customFormat="1" ht="11.1" customHeight="1" x14ac:dyDescent="0.2"/>
  </sheetData>
  <sheetProtection algorithmName="SHA-512" hashValue="qM/wkdWWZn+eIBuoB7Z+RCB9906Co9WWhgHzK2i+0BSEe7ZkR14RHv43Tx4lD7S6Q9qDfeHwVEb7OYs2iAfIzA==" saltValue="bSJOfzNGE6usTJoaKarUTA==" spinCount="100000" sheet="1" insertColumns="0" insertRows="0" insertHyperlinks="0" sort="0" autoFilter="0" pivotTables="0"/>
  <autoFilter ref="A10:S257" xr:uid="{67FFF864-AE98-4219-9C2D-4C9FCC0EF7D6}">
    <filterColumn colId="8" showButton="0"/>
    <filterColumn colId="9" showButton="0"/>
    <filterColumn colId="11" showButton="0"/>
  </autoFilter>
  <mergeCells count="15">
    <mergeCell ref="L10:M10"/>
    <mergeCell ref="N10:N11"/>
    <mergeCell ref="O10:O11"/>
    <mergeCell ref="P10:P11"/>
    <mergeCell ref="F10:F11"/>
    <mergeCell ref="G10:G11"/>
    <mergeCell ref="H10:H11"/>
    <mergeCell ref="I10:K10"/>
    <mergeCell ref="A6:D6"/>
    <mergeCell ref="A7:D7"/>
    <mergeCell ref="A8:D8"/>
    <mergeCell ref="A10:A11"/>
    <mergeCell ref="B10:B11"/>
    <mergeCell ref="C10:C11"/>
    <mergeCell ref="D10:D11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Стойлова Алёна Андреевна</cp:lastModifiedBy>
  <dcterms:modified xsi:type="dcterms:W3CDTF">2023-02-15T06:28:59Z</dcterms:modified>
</cp:coreProperties>
</file>