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7. Квартал 2-2 (ИЖД 2оч)\ЭС внутренние сети Д 16\претенденту\"/>
    </mc:Choice>
  </mc:AlternateContent>
  <xr:revisionPtr revIDLastSave="0" documentId="13_ncr:1_{0FA1F6CE-A22E-455E-80D1-4CF6A2D738F4}" xr6:coauthVersionLast="40" xr6:coauthVersionMax="40" xr10:uidLastSave="{00000000-0000-0000-0000-000000000000}"/>
  <bookViews>
    <workbookView xWindow="-120" yWindow="-120" windowWidth="29040" windowHeight="15840" tabRatio="248" xr2:uid="{00000000-000D-0000-FFFF-FFFF00000000}"/>
  </bookViews>
  <sheets>
    <sheet name="TDSheet" sheetId="1" r:id="rId1"/>
  </sheets>
  <definedNames>
    <definedName name="_xlnm._FilterDatabase" localSheetId="0" hidden="1">TDSheet!$B$12:$P$12</definedName>
  </definedNames>
  <calcPr calcId="191029" refMode="R1C1"/>
</workbook>
</file>

<file path=xl/calcChain.xml><?xml version="1.0" encoding="utf-8"?>
<calcChain xmlns="http://schemas.openxmlformats.org/spreadsheetml/2006/main">
  <c r="M80" i="1" l="1"/>
  <c r="L80" i="1"/>
  <c r="I80" i="1"/>
  <c r="N80" i="1" s="1"/>
  <c r="O79" i="1"/>
  <c r="N79" i="1"/>
  <c r="M79" i="1"/>
  <c r="L79" i="1"/>
  <c r="I79" i="1"/>
  <c r="M78" i="1"/>
  <c r="O78" i="1" s="1"/>
  <c r="L78" i="1"/>
  <c r="I78" i="1"/>
  <c r="N78" i="1" s="1"/>
  <c r="N77" i="1"/>
  <c r="M77" i="1"/>
  <c r="O77" i="1" s="1"/>
  <c r="L77" i="1"/>
  <c r="I77" i="1"/>
  <c r="M76" i="1"/>
  <c r="L76" i="1"/>
  <c r="I76" i="1"/>
  <c r="N76" i="1" s="1"/>
  <c r="M75" i="1"/>
  <c r="L75" i="1"/>
  <c r="I75" i="1"/>
  <c r="N75" i="1" s="1"/>
  <c r="O74" i="1"/>
  <c r="N74" i="1"/>
  <c r="M74" i="1"/>
  <c r="L74" i="1"/>
  <c r="I74" i="1"/>
  <c r="M73" i="1"/>
  <c r="L73" i="1"/>
  <c r="I73" i="1"/>
  <c r="N73" i="1" s="1"/>
  <c r="N72" i="1"/>
  <c r="O72" i="1" s="1"/>
  <c r="M72" i="1"/>
  <c r="L72" i="1"/>
  <c r="I72" i="1"/>
  <c r="M71" i="1"/>
  <c r="O71" i="1" s="1"/>
  <c r="L71" i="1"/>
  <c r="I71" i="1"/>
  <c r="N71" i="1" s="1"/>
  <c r="M70" i="1"/>
  <c r="O70" i="1" s="1"/>
  <c r="L70" i="1"/>
  <c r="I70" i="1"/>
  <c r="O69" i="1"/>
  <c r="N69" i="1"/>
  <c r="M69" i="1"/>
  <c r="L69" i="1"/>
  <c r="I69" i="1"/>
  <c r="M68" i="1"/>
  <c r="O68" i="1" s="1"/>
  <c r="L68" i="1"/>
  <c r="I68" i="1"/>
  <c r="N68" i="1" s="1"/>
  <c r="N67" i="1"/>
  <c r="O67" i="1" s="1"/>
  <c r="M67" i="1"/>
  <c r="L67" i="1"/>
  <c r="I67" i="1"/>
  <c r="M66" i="1"/>
  <c r="L66" i="1"/>
  <c r="I66" i="1"/>
  <c r="N66" i="1" s="1"/>
  <c r="M65" i="1"/>
  <c r="O76" i="1" l="1"/>
  <c r="O75" i="1"/>
  <c r="O66" i="1"/>
  <c r="O80" i="1"/>
  <c r="N65" i="1"/>
  <c r="O73" i="1"/>
  <c r="O65" i="1" l="1"/>
  <c r="R17" i="1" l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S16" i="1"/>
  <c r="R16" i="1"/>
  <c r="R60" i="1" l="1"/>
  <c r="T16" i="1"/>
  <c r="S60" i="1"/>
  <c r="T58" i="1"/>
  <c r="T52" i="1"/>
  <c r="T49" i="1"/>
  <c r="T46" i="1"/>
  <c r="T43" i="1"/>
  <c r="T40" i="1"/>
  <c r="T37" i="1"/>
  <c r="T34" i="1"/>
  <c r="T31" i="1"/>
  <c r="T28" i="1"/>
  <c r="T25" i="1"/>
  <c r="T22" i="1"/>
  <c r="T19" i="1"/>
  <c r="T57" i="1"/>
  <c r="T54" i="1"/>
  <c r="T51" i="1"/>
  <c r="T48" i="1"/>
  <c r="T45" i="1"/>
  <c r="T42" i="1"/>
  <c r="T39" i="1"/>
  <c r="T36" i="1"/>
  <c r="T33" i="1"/>
  <c r="T30" i="1"/>
  <c r="T27" i="1"/>
  <c r="T24" i="1"/>
  <c r="T21" i="1"/>
  <c r="T18" i="1"/>
  <c r="T55" i="1"/>
  <c r="T59" i="1"/>
  <c r="T56" i="1"/>
  <c r="T53" i="1"/>
  <c r="T50" i="1"/>
  <c r="T47" i="1"/>
  <c r="T44" i="1"/>
  <c r="T41" i="1"/>
  <c r="T38" i="1"/>
  <c r="T35" i="1"/>
  <c r="T32" i="1"/>
  <c r="T29" i="1"/>
  <c r="T26" i="1"/>
  <c r="T23" i="1"/>
  <c r="T20" i="1"/>
  <c r="T17" i="1"/>
  <c r="L59" i="1"/>
  <c r="G59" i="1"/>
  <c r="M59" i="1" s="1"/>
  <c r="L58" i="1"/>
  <c r="G58" i="1"/>
  <c r="I58" i="1" s="1"/>
  <c r="N58" i="1" s="1"/>
  <c r="M56" i="1"/>
  <c r="L56" i="1"/>
  <c r="I56" i="1"/>
  <c r="N56" i="1" s="1"/>
  <c r="O56" i="1" s="1"/>
  <c r="G56" i="1"/>
  <c r="M55" i="1"/>
  <c r="M54" i="1" s="1"/>
  <c r="L55" i="1"/>
  <c r="I55" i="1"/>
  <c r="N55" i="1" s="1"/>
  <c r="G55" i="1"/>
  <c r="L53" i="1"/>
  <c r="G53" i="1"/>
  <c r="I53" i="1" s="1"/>
  <c r="N53" i="1" s="1"/>
  <c r="L52" i="1"/>
  <c r="G52" i="1"/>
  <c r="M52" i="1" s="1"/>
  <c r="L51" i="1"/>
  <c r="G51" i="1"/>
  <c r="I51" i="1" s="1"/>
  <c r="N51" i="1" s="1"/>
  <c r="L50" i="1"/>
  <c r="G50" i="1"/>
  <c r="M50" i="1" s="1"/>
  <c r="M48" i="1"/>
  <c r="L48" i="1"/>
  <c r="I48" i="1"/>
  <c r="N48" i="1" s="1"/>
  <c r="O48" i="1" s="1"/>
  <c r="G48" i="1"/>
  <c r="M47" i="1"/>
  <c r="M46" i="1" s="1"/>
  <c r="L47" i="1"/>
  <c r="I47" i="1"/>
  <c r="N47" i="1" s="1"/>
  <c r="G47" i="1"/>
  <c r="L45" i="1"/>
  <c r="G45" i="1"/>
  <c r="M45" i="1" s="1"/>
  <c r="L44" i="1"/>
  <c r="G44" i="1"/>
  <c r="I44" i="1" s="1"/>
  <c r="N44" i="1" s="1"/>
  <c r="L42" i="1"/>
  <c r="G42" i="1"/>
  <c r="M42" i="1" s="1"/>
  <c r="M41" i="1" s="1"/>
  <c r="M39" i="1"/>
  <c r="L39" i="1"/>
  <c r="I39" i="1"/>
  <c r="N39" i="1" s="1"/>
  <c r="O39" i="1" s="1"/>
  <c r="G39" i="1"/>
  <c r="M38" i="1"/>
  <c r="L38" i="1"/>
  <c r="I38" i="1"/>
  <c r="N38" i="1" s="1"/>
  <c r="G38" i="1"/>
  <c r="M37" i="1"/>
  <c r="L37" i="1"/>
  <c r="I37" i="1"/>
  <c r="N37" i="1" s="1"/>
  <c r="G37" i="1"/>
  <c r="M36" i="1"/>
  <c r="L36" i="1"/>
  <c r="I36" i="1"/>
  <c r="N36" i="1" s="1"/>
  <c r="O36" i="1" s="1"/>
  <c r="G36" i="1"/>
  <c r="M35" i="1"/>
  <c r="L35" i="1"/>
  <c r="I35" i="1"/>
  <c r="N35" i="1" s="1"/>
  <c r="G35" i="1"/>
  <c r="M34" i="1"/>
  <c r="L34" i="1"/>
  <c r="I34" i="1"/>
  <c r="N34" i="1" s="1"/>
  <c r="G34" i="1"/>
  <c r="M31" i="1"/>
  <c r="L31" i="1"/>
  <c r="I31" i="1"/>
  <c r="N31" i="1" s="1"/>
  <c r="O31" i="1" s="1"/>
  <c r="G31" i="1"/>
  <c r="M30" i="1"/>
  <c r="L30" i="1"/>
  <c r="I30" i="1"/>
  <c r="N30" i="1" s="1"/>
  <c r="O30" i="1" s="1"/>
  <c r="G30" i="1"/>
  <c r="M29" i="1"/>
  <c r="L29" i="1"/>
  <c r="I29" i="1"/>
  <c r="N29" i="1" s="1"/>
  <c r="O29" i="1" s="1"/>
  <c r="G29" i="1"/>
  <c r="M28" i="1"/>
  <c r="L28" i="1"/>
  <c r="I28" i="1"/>
  <c r="N28" i="1" s="1"/>
  <c r="O28" i="1" s="1"/>
  <c r="G28" i="1"/>
  <c r="M27" i="1"/>
  <c r="L27" i="1"/>
  <c r="I27" i="1"/>
  <c r="N27" i="1" s="1"/>
  <c r="O27" i="1" s="1"/>
  <c r="G27" i="1"/>
  <c r="M26" i="1"/>
  <c r="L26" i="1"/>
  <c r="I26" i="1"/>
  <c r="N26" i="1" s="1"/>
  <c r="O26" i="1" s="1"/>
  <c r="G26" i="1"/>
  <c r="M25" i="1"/>
  <c r="M24" i="1" s="1"/>
  <c r="M23" i="1" s="1"/>
  <c r="L25" i="1"/>
  <c r="I25" i="1"/>
  <c r="N25" i="1" s="1"/>
  <c r="G25" i="1"/>
  <c r="L22" i="1"/>
  <c r="G22" i="1"/>
  <c r="M22" i="1" s="1"/>
  <c r="L21" i="1"/>
  <c r="G21" i="1"/>
  <c r="I21" i="1" s="1"/>
  <c r="N21" i="1" s="1"/>
  <c r="L20" i="1"/>
  <c r="G20" i="1"/>
  <c r="M20" i="1" s="1"/>
  <c r="L19" i="1"/>
  <c r="G19" i="1"/>
  <c r="I19" i="1" s="1"/>
  <c r="N19" i="1" s="1"/>
  <c r="L18" i="1"/>
  <c r="G18" i="1"/>
  <c r="M18" i="1" s="1"/>
  <c r="L17" i="1"/>
  <c r="G17" i="1"/>
  <c r="I17" i="1" s="1"/>
  <c r="N17" i="1" s="1"/>
  <c r="L16" i="1"/>
  <c r="G16" i="1"/>
  <c r="M16" i="1" s="1"/>
  <c r="O37" i="1" l="1"/>
  <c r="M33" i="1"/>
  <c r="O35" i="1"/>
  <c r="O38" i="1"/>
  <c r="T60" i="1"/>
  <c r="O19" i="1"/>
  <c r="O53" i="1"/>
  <c r="N54" i="1"/>
  <c r="O55" i="1"/>
  <c r="O54" i="1" s="1"/>
  <c r="N24" i="1"/>
  <c r="N23" i="1" s="1"/>
  <c r="O25" i="1"/>
  <c r="O24" i="1" s="1"/>
  <c r="N33" i="1"/>
  <c r="O34" i="1"/>
  <c r="N46" i="1"/>
  <c r="O47" i="1"/>
  <c r="O46" i="1" s="1"/>
  <c r="N43" i="1"/>
  <c r="I16" i="1"/>
  <c r="N16" i="1" s="1"/>
  <c r="M17" i="1"/>
  <c r="M15" i="1" s="1"/>
  <c r="M14" i="1" s="1"/>
  <c r="I18" i="1"/>
  <c r="N18" i="1" s="1"/>
  <c r="O18" i="1" s="1"/>
  <c r="M19" i="1"/>
  <c r="I20" i="1"/>
  <c r="N20" i="1" s="1"/>
  <c r="O20" i="1" s="1"/>
  <c r="M21" i="1"/>
  <c r="O21" i="1" s="1"/>
  <c r="I22" i="1"/>
  <c r="N22" i="1" s="1"/>
  <c r="O22" i="1" s="1"/>
  <c r="I42" i="1"/>
  <c r="N42" i="1" s="1"/>
  <c r="M44" i="1"/>
  <c r="M43" i="1" s="1"/>
  <c r="M40" i="1" s="1"/>
  <c r="I45" i="1"/>
  <c r="N45" i="1" s="1"/>
  <c r="O45" i="1" s="1"/>
  <c r="I50" i="1"/>
  <c r="N50" i="1" s="1"/>
  <c r="M51" i="1"/>
  <c r="M49" i="1" s="1"/>
  <c r="I52" i="1"/>
  <c r="N52" i="1" s="1"/>
  <c r="O52" i="1" s="1"/>
  <c r="M53" i="1"/>
  <c r="M58" i="1"/>
  <c r="M57" i="1" s="1"/>
  <c r="I59" i="1"/>
  <c r="N59" i="1" s="1"/>
  <c r="O59" i="1" s="1"/>
  <c r="M32" i="1" l="1"/>
  <c r="O33" i="1"/>
  <c r="M13" i="1"/>
  <c r="O63" i="1"/>
  <c r="M60" i="1"/>
  <c r="N49" i="1"/>
  <c r="O50" i="1"/>
  <c r="O23" i="1"/>
  <c r="L24" i="1"/>
  <c r="O44" i="1"/>
  <c r="O43" i="1" s="1"/>
  <c r="L43" i="1" s="1"/>
  <c r="O51" i="1"/>
  <c r="O17" i="1"/>
  <c r="N15" i="1"/>
  <c r="N14" i="1" s="1"/>
  <c r="O16" i="1"/>
  <c r="O15" i="1" s="1"/>
  <c r="N57" i="1"/>
  <c r="N41" i="1"/>
  <c r="N40" i="1" s="1"/>
  <c r="O42" i="1"/>
  <c r="O41" i="1" s="1"/>
  <c r="O58" i="1"/>
  <c r="O57" i="1" s="1"/>
  <c r="N32" i="1" l="1"/>
  <c r="O14" i="1"/>
  <c r="L15" i="1"/>
  <c r="O40" i="1"/>
  <c r="L41" i="1"/>
  <c r="N60" i="1"/>
  <c r="N13" i="1"/>
  <c r="O62" i="1"/>
  <c r="O49" i="1"/>
  <c r="O32" i="1" l="1"/>
  <c r="O13" i="1"/>
  <c r="O60" i="1"/>
  <c r="O64" i="1" s="1"/>
</calcChain>
</file>

<file path=xl/sharedStrings.xml><?xml version="1.0" encoding="utf-8"?>
<sst xmlns="http://schemas.openxmlformats.org/spreadsheetml/2006/main" count="166" uniqueCount="106">
  <si>
    <t>Расшифровка стоимости работ</t>
  </si>
  <si>
    <t>Д16</t>
  </si>
  <si>
    <t>Устройство внутреннего электроснабжения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</si>
  <si>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</si>
  <si>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</si>
  <si>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</si>
  <si>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</si>
  <si>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</si>
  <si>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</si>
  <si>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</si>
  <si>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</si>
  <si>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</si>
  <si>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</si>
  <si>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</si>
  <si>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 xml:space="preserve">  Д16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</si>
  <si>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</si>
  <si>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</si>
  <si>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</si>
  <si>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</si>
  <si>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</si>
  <si>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</si>
  <si>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</si>
  <si>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</si>
  <si>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</si>
  <si>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</si>
  <si>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</si>
  <si>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</si>
  <si>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</si>
  <si>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</si>
  <si>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</si>
  <si>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</si>
  <si>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</si>
  <si>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</si>
  <si>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Устройство молниезащиты</t>
  </si>
  <si>
    <t>Монтаж заземляющего устройства</t>
  </si>
  <si>
    <t>шт</t>
  </si>
  <si>
    <t>Круг стальной 16 мм оцинкованный</t>
  </si>
  <si>
    <t>тн</t>
  </si>
  <si>
    <t>Лента антикоррозионная</t>
  </si>
  <si>
    <t>Полоса 40х4</t>
  </si>
  <si>
    <t>м.п.</t>
  </si>
  <si>
    <t>Провод силовой ПуГВнг(A)-LS 1х16</t>
  </si>
  <si>
    <t>Соединитель стержня заземления и проволоки горячий цинк (2760 20 FT)</t>
  </si>
  <si>
    <t>Труба гофрированная ПНД 16 мм</t>
  </si>
  <si>
    <t>Монтаж молниеприемника и токоотвода</t>
  </si>
  <si>
    <t>Держатель молниеприемного стержня, с фланцем (113 Z-16)</t>
  </si>
  <si>
    <t>Держатель универсальный ND2000</t>
  </si>
  <si>
    <t>Круг стальной 8 мм оцинкованный</t>
  </si>
  <si>
    <t>Молниеприемный стержень L=2 м (101 VL2000)</t>
  </si>
  <si>
    <t>Соединительный зажим для проволоки продольный (223 DIN ZN)</t>
  </si>
  <si>
    <t>Хомут-держатель провода для квадратной трубы</t>
  </si>
  <si>
    <t>Устройство внутреннего электроснабжения</t>
  </si>
  <si>
    <t>Электромонтажные изделия</t>
  </si>
  <si>
    <t>Розетка штепсельная 2х полюсная с заземляющим контактом скрытой установки 250В 16А IP20 РСш10-3-ЛБ</t>
  </si>
  <si>
    <t>Выключатель скрытой установки 1-клавишный проходной 220 В</t>
  </si>
  <si>
    <t>Рамка на 1 место</t>
  </si>
  <si>
    <t>Рамка на 2 места</t>
  </si>
  <si>
    <t>Коробка распределительная</t>
  </si>
  <si>
    <t>Коробка монтажная для скрытой установки выключателей и розеток</t>
  </si>
  <si>
    <t>Штробление стен</t>
  </si>
  <si>
    <t>опуск до розеток, выключателей</t>
  </si>
  <si>
    <t>Заделка штробы</t>
  </si>
  <si>
    <t>Цементно-песчаный раствор М50</t>
  </si>
  <si>
    <t>м3</t>
  </si>
  <si>
    <t>Оборудование светотехническое</t>
  </si>
  <si>
    <t>Светильник накладной для ламп мощностью до 100Вт, с цоколем Е27, IP54, НПП1101 (LNPP0-1101-1-100-K01)</t>
  </si>
  <si>
    <t>Лампа светодиодная 220В, 20Вт, световой поток 1800лм, 4000К, цоколь Е27, A60 шар, LLE-A60-20-230-40-E27</t>
  </si>
  <si>
    <t>Кабельные изделия</t>
  </si>
  <si>
    <t>Кабель силовой с медными жилами, с изоляцией и оболочкой из ПВХ пластика пониженной пожароопасности ВВГнг(A)-LS 4х10 мм2</t>
  </si>
  <si>
    <t>Кабель силовой с 5 медными жилами изоляцией, в ПВХ оболочке, негорючий, с пониженным выделением дыма ВВГнг(А)-LS 5х4 мм2</t>
  </si>
  <si>
    <t>Кабель силовой с 3 медными жилами изоляцией, в ПВХ оболочке, негорючий, с пониженным выделением дыма ВВГнг(А)-LS 3х2,5 мм2</t>
  </si>
  <si>
    <t>Кабель силовой с 3 медными жилами изоляцией, в ПВХ оболочке, негорючий, с пониженным выделением дыма ВВГнг(А)-LS 3х1,5 мм2</t>
  </si>
  <si>
    <t>Кабеленесущие изделия</t>
  </si>
  <si>
    <t>Труба ПНД техническая 110х6,6 мм</t>
  </si>
  <si>
    <t>Труба ПНД техническая 63х3,6 мм</t>
  </si>
  <si>
    <t>Электрооборудование</t>
  </si>
  <si>
    <t>Вводно-распределительное устройство ВРУ с комплектующими согласно проекта 11ПД-ЭД-ЭМ</t>
  </si>
  <si>
    <t>комплект</t>
  </si>
  <si>
    <t>Стабилизатор напряжения для газовых котлов 600 Вт настенный</t>
  </si>
  <si>
    <t>Всего руб. с НДС:</t>
  </si>
  <si>
    <t>в том числе:</t>
  </si>
  <si>
    <t>Материалов с НДС</t>
  </si>
  <si>
    <t>ФОТ с НДС</t>
  </si>
  <si>
    <t>НДС 20%</t>
  </si>
  <si>
    <t>Автор: Негомедзянова Эльмира Салаватовна</t>
  </si>
  <si>
    <t>Поля возможные к заполнению</t>
  </si>
  <si>
    <t xml:space="preserve">проверка </t>
  </si>
  <si>
    <t>Комментарий подрядчика</t>
  </si>
  <si>
    <t>СТО: комплект заземления - 3 шт \ ОС: СПК</t>
  </si>
  <si>
    <t>ОС: ЭТМ</t>
  </si>
  <si>
    <t>ОС: СПК</t>
  </si>
  <si>
    <t>ОС: Росэлектро</t>
  </si>
  <si>
    <t>ОС: chipdip.ru</t>
  </si>
  <si>
    <t>СТО: токоотвод \ ОС: СПК</t>
  </si>
  <si>
    <t>СТО: механизм 1К+N+РЕ \ ОС: Росэлектро</t>
  </si>
  <si>
    <t>ОС: в комплекте с выключателем</t>
  </si>
  <si>
    <t>СТО: под выкл, розетку \ ОС: Росэлектро</t>
  </si>
  <si>
    <t>ОС: ПК-Монолит, с доставкой, без прокачки, слишком маленький объем</t>
  </si>
  <si>
    <t>СТО: либо аналог \ ОС: Росэлектро</t>
  </si>
  <si>
    <t>СТО: от 3-ШР12 до ВРУ \ ОС: Росэлектро</t>
  </si>
  <si>
    <t>СТО: топочная \ ОС: Росэлектро</t>
  </si>
  <si>
    <t>СТО: в составе: 
автоматический выключатель трехполюсный 3Р, С50А - 1шт;
выключатель дифференциального тока трехполюсный 4Р, 63А, 300мА - 1шт;
автоматический выключатель трехполюсный 3Р, С25А - 1шт;
автоматический выключатель однополюсный 1Р, 16А - 1шт;
автома \ ОС: ОС не считает</t>
  </si>
  <si>
    <t xml:space="preserve">Комментарий от сметного отдела и от отдела снабжения. </t>
  </si>
  <si>
    <t xml:space="preserve">ОС: 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</si>
  <si>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</si>
  <si>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r>
      <t>Всего</t>
    </r>
    <r>
      <rPr>
        <b/>
        <sz val="9"/>
        <color rgb="FFFF0000"/>
        <rFont val="Times New Roman"/>
        <family val="1"/>
        <charset val="204"/>
      </rPr>
      <t xml:space="preserve"> с учетом доп.работ </t>
    </r>
    <r>
      <rPr>
        <b/>
        <sz val="9"/>
        <rFont val="Times New Roman"/>
        <family val="1"/>
        <charset val="204"/>
      </rPr>
      <t xml:space="preserve"> руб. с НДС: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</si>
</sst>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6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 wrapText="1"/>
    </xf>
    <xf numFmtId="0" fontId="4" fillId="4" borderId="5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1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" fillId="6" borderId="0" xfId="0" applyFont="1" applyFill="1" applyAlignment="1">
      <alignment horizontal="left" wrapText="1"/>
    </xf>
    <xf numFmtId="0" fontId="4" fillId="7" borderId="4" xfId="0" applyFont="1" applyFill="1" applyBorder="1" applyAlignment="1">
      <alignment horizontal="left"/>
    </xf>
    <xf numFmtId="0" fontId="4" fillId="7" borderId="5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right"/>
    </xf>
    <xf numFmtId="0" fontId="4" fillId="7" borderId="6" xfId="0" applyFont="1" applyFill="1" applyBorder="1" applyAlignment="1">
      <alignment horizontal="left"/>
    </xf>
    <xf numFmtId="43" fontId="4" fillId="7" borderId="3" xfId="1" applyFont="1" applyFill="1" applyBorder="1" applyAlignment="1">
      <alignment horizontal="right"/>
    </xf>
    <xf numFmtId="43" fontId="4" fillId="4" borderId="5" xfId="1" applyFont="1" applyFill="1" applyBorder="1" applyAlignment="1">
      <alignment horizontal="left" wrapText="1"/>
    </xf>
    <xf numFmtId="43" fontId="4" fillId="4" borderId="3" xfId="1" applyFont="1" applyFill="1" applyBorder="1" applyAlignment="1">
      <alignment horizontal="right"/>
    </xf>
    <xf numFmtId="43" fontId="5" fillId="5" borderId="3" xfId="1" applyFont="1" applyFill="1" applyBorder="1" applyAlignment="1">
      <alignment horizontal="right"/>
    </xf>
    <xf numFmtId="43" fontId="6" fillId="0" borderId="3" xfId="1" applyFont="1" applyBorder="1" applyAlignment="1">
      <alignment horizontal="right"/>
    </xf>
    <xf numFmtId="43" fontId="1" fillId="0" borderId="3" xfId="1" applyFont="1" applyBorder="1" applyAlignment="1">
      <alignment horizontal="right"/>
    </xf>
    <xf numFmtId="43" fontId="4" fillId="7" borderId="3" xfId="1" applyFont="1" applyFill="1" applyBorder="1" applyAlignment="1">
      <alignment horizontal="left"/>
    </xf>
    <xf numFmtId="43" fontId="1" fillId="0" borderId="3" xfId="1" applyFont="1" applyBorder="1" applyAlignment="1">
      <alignment horizontal="left"/>
    </xf>
    <xf numFmtId="43" fontId="1" fillId="0" borderId="0" xfId="1" applyFont="1" applyAlignment="1">
      <alignment horizontal="left"/>
    </xf>
    <xf numFmtId="43" fontId="7" fillId="0" borderId="3" xfId="1" applyFont="1" applyBorder="1" applyAlignment="1">
      <alignment horizontal="left"/>
    </xf>
    <xf numFmtId="43" fontId="7" fillId="0" borderId="3" xfId="1" applyFont="1" applyBorder="1" applyAlignment="1">
      <alignment horizontal="right"/>
    </xf>
    <xf numFmtId="0" fontId="4" fillId="8" borderId="4" xfId="0" applyFont="1" applyFill="1" applyBorder="1" applyAlignment="1">
      <alignment horizontal="left" wrapText="1"/>
    </xf>
    <xf numFmtId="0" fontId="4" fillId="8" borderId="5" xfId="0" applyFont="1" applyFill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43" fontId="4" fillId="8" borderId="5" xfId="1" applyFont="1" applyFill="1" applyBorder="1" applyAlignment="1">
      <alignment horizontal="left" wrapText="1"/>
    </xf>
    <xf numFmtId="43" fontId="4" fillId="8" borderId="3" xfId="1" applyFont="1" applyFill="1" applyBorder="1" applyAlignment="1">
      <alignment horizontal="right"/>
    </xf>
    <xf numFmtId="1" fontId="5" fillId="8" borderId="3" xfId="0" applyNumberFormat="1" applyFont="1" applyFill="1" applyBorder="1" applyAlignment="1">
      <alignment horizontal="right"/>
    </xf>
    <xf numFmtId="0" fontId="5" fillId="8" borderId="3" xfId="0" applyFont="1" applyFill="1" applyBorder="1" applyAlignment="1">
      <alignment horizontal="left" wrapText="1"/>
    </xf>
    <xf numFmtId="0" fontId="5" fillId="8" borderId="3" xfId="0" applyFont="1" applyFill="1" applyBorder="1" applyAlignment="1">
      <alignment horizontal="center"/>
    </xf>
    <xf numFmtId="164" fontId="5" fillId="8" borderId="3" xfId="0" applyNumberFormat="1" applyFont="1" applyFill="1" applyBorder="1" applyAlignment="1">
      <alignment horizontal="right"/>
    </xf>
    <xf numFmtId="0" fontId="5" fillId="8" borderId="3" xfId="0" applyFont="1" applyFill="1" applyBorder="1" applyAlignment="1">
      <alignment horizontal="right"/>
    </xf>
    <xf numFmtId="43" fontId="5" fillId="8" borderId="3" xfId="1" applyFont="1" applyFill="1" applyBorder="1" applyAlignment="1">
      <alignment horizontal="right"/>
    </xf>
    <xf numFmtId="0" fontId="6" fillId="0" borderId="0" xfId="0" applyNumberFormat="1" applyFont="1" applyAlignment="1">
      <alignment horizontal="left"/>
    </xf>
    <xf numFmtId="43" fontId="6" fillId="0" borderId="0" xfId="0" applyNumberFormat="1" applyFont="1" applyAlignment="1">
      <alignment horizontal="left"/>
    </xf>
    <xf numFmtId="43" fontId="5" fillId="5" borderId="3" xfId="1" applyFont="1" applyFill="1" applyBorder="1" applyAlignment="1" applyProtection="1">
      <alignment horizontal="right"/>
      <protection locked="0"/>
    </xf>
    <xf numFmtId="43" fontId="6" fillId="6" borderId="3" xfId="1" applyFont="1" applyFill="1" applyBorder="1" applyAlignment="1" applyProtection="1">
      <alignment horizontal="right"/>
      <protection locked="0"/>
    </xf>
    <xf numFmtId="43" fontId="1" fillId="6" borderId="3" xfId="1" applyFont="1" applyFill="1" applyBorder="1" applyAlignment="1" applyProtection="1">
      <alignment horizontal="right"/>
      <protection locked="0"/>
    </xf>
    <xf numFmtId="43" fontId="4" fillId="4" borderId="5" xfId="1" applyFont="1" applyFill="1" applyBorder="1" applyAlignment="1" applyProtection="1">
      <alignment horizontal="left" wrapText="1"/>
      <protection locked="0"/>
    </xf>
    <xf numFmtId="43" fontId="5" fillId="8" borderId="3" xfId="1" applyFont="1" applyFill="1" applyBorder="1" applyAlignment="1" applyProtection="1">
      <alignment horizontal="right"/>
      <protection locked="0"/>
    </xf>
    <xf numFmtId="43" fontId="4" fillId="7" borderId="3" xfId="1" applyFont="1" applyFill="1" applyBorder="1" applyAlignment="1" applyProtection="1">
      <alignment horizontal="right"/>
      <protection locked="0"/>
    </xf>
    <xf numFmtId="43" fontId="4" fillId="7" borderId="3" xfId="1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4" fontId="9" fillId="6" borderId="3" xfId="0" applyNumberFormat="1" applyFont="1" applyFill="1" applyBorder="1" applyAlignment="1" applyProtection="1">
      <alignment horizontal="right"/>
      <protection locked="0"/>
    </xf>
    <xf numFmtId="2" fontId="9" fillId="6" borderId="3" xfId="0" applyNumberFormat="1" applyFont="1" applyFill="1" applyBorder="1" applyAlignment="1" applyProtection="1">
      <alignment horizontal="right"/>
      <protection locked="0"/>
    </xf>
    <xf numFmtId="0" fontId="10" fillId="4" borderId="5" xfId="0" applyFont="1" applyFill="1" applyBorder="1" applyAlignment="1" applyProtection="1">
      <alignment horizontal="left" wrapText="1"/>
      <protection locked="0"/>
    </xf>
    <xf numFmtId="0" fontId="11" fillId="5" borderId="3" xfId="0" applyFont="1" applyFill="1" applyBorder="1" applyAlignment="1" applyProtection="1">
      <alignment horizontal="right"/>
      <protection locked="0"/>
    </xf>
    <xf numFmtId="0" fontId="12" fillId="6" borderId="3" xfId="0" applyFont="1" applyFill="1" applyBorder="1" applyAlignment="1" applyProtection="1">
      <alignment horizontal="right"/>
      <protection locked="0"/>
    </xf>
    <xf numFmtId="0" fontId="9" fillId="6" borderId="3" xfId="0" applyFont="1" applyFill="1" applyBorder="1" applyAlignment="1" applyProtection="1">
      <alignment horizontal="right"/>
      <protection locked="0"/>
    </xf>
    <xf numFmtId="0" fontId="10" fillId="9" borderId="3" xfId="0" applyFont="1" applyFill="1" applyBorder="1" applyAlignment="1" applyProtection="1">
      <alignment horizontal="right"/>
      <protection locked="0"/>
    </xf>
    <xf numFmtId="2" fontId="9" fillId="10" borderId="3" xfId="0" applyNumberFormat="1" applyFont="1" applyFill="1" applyBorder="1" applyAlignment="1" applyProtection="1">
      <alignment horizontal="right"/>
      <protection locked="0"/>
    </xf>
    <xf numFmtId="0" fontId="9" fillId="10" borderId="3" xfId="0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right"/>
      <protection locked="0"/>
    </xf>
    <xf numFmtId="0" fontId="1" fillId="0" borderId="10" xfId="0" applyFont="1" applyBorder="1" applyAlignment="1" applyProtection="1">
      <alignment horizontal="right"/>
      <protection locked="0"/>
    </xf>
    <xf numFmtId="0" fontId="6" fillId="0" borderId="9" xfId="0" applyFont="1" applyBorder="1" applyAlignment="1" applyProtection="1">
      <alignment horizontal="right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4" fillId="7" borderId="4" xfId="0" applyFont="1" applyFill="1" applyBorder="1" applyAlignment="1" applyProtection="1">
      <alignment horizontal="right"/>
      <protection locked="0"/>
    </xf>
    <xf numFmtId="0" fontId="9" fillId="6" borderId="4" xfId="0" applyFont="1" applyFill="1" applyBorder="1" applyAlignment="1" applyProtection="1">
      <alignment horizontal="right" wrapText="1"/>
      <protection locked="0"/>
    </xf>
    <xf numFmtId="0" fontId="11" fillId="6" borderId="4" xfId="0" applyFont="1" applyFill="1" applyBorder="1" applyAlignment="1" applyProtection="1">
      <alignment horizontal="right" wrapText="1"/>
      <protection locked="0"/>
    </xf>
    <xf numFmtId="0" fontId="12" fillId="0" borderId="4" xfId="0" applyFont="1" applyBorder="1" applyAlignment="1" applyProtection="1">
      <alignment horizontal="right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/>
      <protection locked="0"/>
    </xf>
    <xf numFmtId="0" fontId="4" fillId="7" borderId="11" xfId="0" applyFont="1" applyFill="1" applyBorder="1" applyAlignment="1" applyProtection="1">
      <alignment horizontal="right"/>
      <protection locked="0"/>
    </xf>
    <xf numFmtId="0" fontId="4" fillId="8" borderId="11" xfId="0" applyFont="1" applyFill="1" applyBorder="1" applyAlignment="1" applyProtection="1">
      <alignment horizontal="right"/>
      <protection locked="0"/>
    </xf>
    <xf numFmtId="0" fontId="5" fillId="6" borderId="11" xfId="0" applyFont="1" applyFill="1" applyBorder="1" applyAlignment="1" applyProtection="1">
      <alignment horizontal="right" wrapText="1"/>
      <protection locked="0"/>
    </xf>
    <xf numFmtId="0" fontId="6" fillId="0" borderId="11" xfId="0" applyFont="1" applyBorder="1" applyAlignment="1" applyProtection="1">
      <alignment horizontal="right"/>
      <protection locked="0"/>
    </xf>
    <xf numFmtId="0" fontId="1" fillId="6" borderId="11" xfId="0" applyFont="1" applyFill="1" applyBorder="1" applyAlignment="1" applyProtection="1">
      <alignment horizontal="right" wrapText="1"/>
      <protection locked="0"/>
    </xf>
    <xf numFmtId="0" fontId="4" fillId="4" borderId="11" xfId="0" applyFont="1" applyFill="1" applyBorder="1" applyAlignment="1" applyProtection="1">
      <alignment horizontal="right"/>
      <protection locked="0"/>
    </xf>
    <xf numFmtId="0" fontId="5" fillId="8" borderId="11" xfId="0" applyFont="1" applyFill="1" applyBorder="1" applyAlignment="1" applyProtection="1">
      <alignment horizontal="right" wrapText="1"/>
      <protection locked="0"/>
    </xf>
    <xf numFmtId="0" fontId="9" fillId="11" borderId="11" xfId="0" applyFont="1" applyFill="1" applyBorder="1" applyAlignment="1" applyProtection="1">
      <alignment horizontal="left"/>
      <protection locked="0"/>
    </xf>
    <xf numFmtId="0" fontId="13" fillId="11" borderId="11" xfId="0" applyFont="1" applyFill="1" applyBorder="1" applyAlignment="1" applyProtection="1">
      <alignment horizontal="left" vertical="center" wrapText="1"/>
      <protection locked="0"/>
    </xf>
    <xf numFmtId="0" fontId="13" fillId="11" borderId="11" xfId="0" applyFont="1" applyFill="1" applyBorder="1" applyAlignment="1" applyProtection="1">
      <alignment horizontal="left" vertical="center"/>
      <protection locked="0"/>
    </xf>
    <xf numFmtId="43" fontId="13" fillId="11" borderId="11" xfId="0" applyNumberFormat="1" applyFont="1" applyFill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/>
      <protection locked="0"/>
    </xf>
    <xf numFmtId="43" fontId="9" fillId="0" borderId="11" xfId="1" applyFont="1" applyBorder="1" applyAlignment="1" applyProtection="1">
      <alignment horizontal="left"/>
      <protection locked="0"/>
    </xf>
    <xf numFmtId="43" fontId="9" fillId="0" borderId="11" xfId="1" applyFont="1" applyBorder="1" applyAlignment="1" applyProtection="1">
      <alignment horizontal="center" vertical="center"/>
      <protection locked="0"/>
    </xf>
    <xf numFmtId="0" fontId="10" fillId="12" borderId="4" xfId="0" applyFont="1" applyFill="1" applyBorder="1" applyAlignment="1" applyProtection="1">
      <alignment horizontal="left"/>
      <protection locked="0"/>
    </xf>
    <xf numFmtId="0" fontId="10" fillId="12" borderId="6" xfId="0" applyFont="1" applyFill="1" applyBorder="1" applyAlignment="1" applyProtection="1">
      <alignment horizontal="left"/>
      <protection locked="0"/>
    </xf>
    <xf numFmtId="0" fontId="10" fillId="12" borderId="3" xfId="0" applyFont="1" applyFill="1" applyBorder="1" applyAlignment="1" applyProtection="1">
      <alignment horizontal="left"/>
      <protection locked="0"/>
    </xf>
    <xf numFmtId="43" fontId="10" fillId="12" borderId="3" xfId="1" applyFont="1" applyFill="1" applyBorder="1" applyAlignment="1" applyProtection="1">
      <alignment horizontal="left"/>
      <protection locked="0"/>
    </xf>
    <xf numFmtId="43" fontId="10" fillId="12" borderId="3" xfId="1" applyFont="1" applyFill="1" applyBorder="1" applyAlignment="1" applyProtection="1">
      <alignment horizontal="right"/>
      <protection locked="0"/>
    </xf>
    <xf numFmtId="0" fontId="10" fillId="5" borderId="4" xfId="0" applyFont="1" applyFill="1" applyBorder="1" applyAlignment="1" applyProtection="1">
      <alignment horizontal="right"/>
      <protection locked="0"/>
    </xf>
    <xf numFmtId="0" fontId="10" fillId="5" borderId="11" xfId="0" applyFont="1" applyFill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right"/>
      <protection locked="0"/>
    </xf>
    <xf numFmtId="0" fontId="9" fillId="0" borderId="3" xfId="0" applyFont="1" applyBorder="1" applyAlignment="1" applyProtection="1">
      <alignment horizontal="left"/>
      <protection locked="0"/>
    </xf>
    <xf numFmtId="43" fontId="9" fillId="0" borderId="3" xfId="1" applyFont="1" applyBorder="1" applyAlignment="1" applyProtection="1">
      <alignment horizontal="left"/>
      <protection locked="0"/>
    </xf>
    <xf numFmtId="43" fontId="9" fillId="0" borderId="0" xfId="1" applyFont="1" applyAlignment="1" applyProtection="1">
      <alignment horizontal="left"/>
      <protection locked="0"/>
    </xf>
    <xf numFmtId="43" fontId="9" fillId="0" borderId="3" xfId="1" applyFont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9" fillId="0" borderId="11" xfId="0" applyFont="1" applyBorder="1" applyAlignment="1" applyProtection="1">
      <alignment horizontal="right"/>
      <protection locked="0"/>
    </xf>
    <xf numFmtId="0" fontId="15" fillId="0" borderId="4" xfId="0" applyFont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15" fillId="0" borderId="3" xfId="0" applyFont="1" applyBorder="1" applyAlignment="1" applyProtection="1">
      <alignment horizontal="left"/>
      <protection locked="0"/>
    </xf>
    <xf numFmtId="43" fontId="15" fillId="0" borderId="3" xfId="1" applyFont="1" applyBorder="1" applyAlignment="1" applyProtection="1">
      <alignment horizontal="left"/>
      <protection locked="0"/>
    </xf>
    <xf numFmtId="43" fontId="15" fillId="0" borderId="3" xfId="1" applyFont="1" applyBorder="1" applyAlignment="1" applyProtection="1">
      <alignment horizontal="right"/>
      <protection locked="0"/>
    </xf>
    <xf numFmtId="0" fontId="12" fillId="0" borderId="11" xfId="0" applyFont="1" applyBorder="1" applyAlignment="1" applyProtection="1">
      <alignment horizontal="right"/>
      <protection locked="0"/>
    </xf>
    <xf numFmtId="0" fontId="15" fillId="0" borderId="7" xfId="0" applyFont="1" applyBorder="1" applyAlignment="1" applyProtection="1">
      <alignment horizontal="left"/>
      <protection locked="0"/>
    </xf>
    <xf numFmtId="0" fontId="15" fillId="0" borderId="13" xfId="0" applyFont="1" applyBorder="1" applyAlignment="1" applyProtection="1">
      <alignment horizontal="left"/>
      <protection locked="0"/>
    </xf>
    <xf numFmtId="0" fontId="15" fillId="0" borderId="2" xfId="0" applyFont="1" applyBorder="1" applyAlignment="1" applyProtection="1">
      <alignment horizontal="left"/>
      <protection locked="0"/>
    </xf>
    <xf numFmtId="43" fontId="15" fillId="0" borderId="2" xfId="1" applyFont="1" applyBorder="1" applyAlignment="1" applyProtection="1">
      <alignment horizontal="left"/>
      <protection locked="0"/>
    </xf>
    <xf numFmtId="43" fontId="15" fillId="0" borderId="2" xfId="1" applyFont="1" applyBorder="1" applyAlignment="1" applyProtection="1">
      <alignment horizontal="right"/>
      <protection locked="0"/>
    </xf>
    <xf numFmtId="0" fontId="12" fillId="0" borderId="7" xfId="0" applyFont="1" applyBorder="1" applyAlignment="1" applyProtection="1">
      <alignment horizontal="right"/>
      <protection locked="0"/>
    </xf>
    <xf numFmtId="0" fontId="12" fillId="0" borderId="14" xfId="0" applyFont="1" applyBorder="1" applyAlignment="1" applyProtection="1">
      <alignment horizontal="right"/>
      <protection locked="0"/>
    </xf>
    <xf numFmtId="0" fontId="15" fillId="0" borderId="11" xfId="0" applyFont="1" applyBorder="1" applyAlignment="1" applyProtection="1">
      <alignment horizontal="left"/>
      <protection locked="0"/>
    </xf>
    <xf numFmtId="43" fontId="15" fillId="0" borderId="11" xfId="1" applyFont="1" applyBorder="1" applyAlignment="1" applyProtection="1">
      <alignment horizontal="left"/>
      <protection locked="0"/>
    </xf>
    <xf numFmtId="43" fontId="15" fillId="0" borderId="11" xfId="1" applyFont="1" applyBorder="1" applyAlignment="1" applyProtection="1">
      <alignment horizontal="right"/>
      <protection locked="0"/>
    </xf>
    <xf numFmtId="43" fontId="4" fillId="8" borderId="5" xfId="1" applyFont="1" applyFill="1" applyBorder="1" applyAlignment="1" applyProtection="1">
      <alignment horizontal="left" wrapText="1"/>
      <protection locked="0"/>
    </xf>
    <xf numFmtId="0" fontId="4" fillId="8" borderId="4" xfId="0" applyFont="1" applyFill="1" applyBorder="1" applyAlignment="1" applyProtection="1">
      <alignment horizontal="right"/>
    </xf>
    <xf numFmtId="0" fontId="5" fillId="6" borderId="4" xfId="0" applyFont="1" applyFill="1" applyBorder="1" applyAlignment="1" applyProtection="1">
      <alignment horizontal="right" wrapText="1"/>
    </xf>
    <xf numFmtId="0" fontId="6" fillId="0" borderId="4" xfId="0" applyFont="1" applyBorder="1" applyAlignment="1" applyProtection="1">
      <alignment horizontal="right"/>
    </xf>
    <xf numFmtId="0" fontId="9" fillId="6" borderId="4" xfId="0" applyFont="1" applyFill="1" applyBorder="1" applyAlignment="1" applyProtection="1">
      <alignment horizontal="right" wrapText="1"/>
    </xf>
    <xf numFmtId="0" fontId="10" fillId="4" borderId="4" xfId="0" applyFont="1" applyFill="1" applyBorder="1" applyAlignment="1" applyProtection="1">
      <alignment horizontal="right"/>
    </xf>
    <xf numFmtId="0" fontId="11" fillId="6" borderId="4" xfId="0" applyFont="1" applyFill="1" applyBorder="1" applyAlignment="1" applyProtection="1">
      <alignment horizontal="right" wrapText="1"/>
    </xf>
    <xf numFmtId="0" fontId="12" fillId="0" borderId="4" xfId="0" applyFont="1" applyBorder="1" applyAlignment="1" applyProtection="1">
      <alignment horizontal="right"/>
    </xf>
    <xf numFmtId="0" fontId="10" fillId="9" borderId="4" xfId="0" applyFont="1" applyFill="1" applyBorder="1" applyAlignment="1" applyProtection="1">
      <alignment horizontal="right"/>
    </xf>
    <xf numFmtId="0" fontId="4" fillId="7" borderId="4" xfId="0" applyFont="1" applyFill="1" applyBorder="1" applyAlignment="1" applyProtection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0E6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92"/>
  <sheetViews>
    <sheetView tabSelected="1" topLeftCell="A4" workbookViewId="0">
      <pane ySplit="9" topLeftCell="A13" activePane="bottomLeft" state="frozen"/>
      <selection activeCell="A4" sqref="A4"/>
      <selection pane="bottomLeft" activeCell="Q41" sqref="Q41:Q45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14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11.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6" width="51.1640625" style="70" customWidth="1"/>
    <col min="17" max="17" width="54.5" style="70" customWidth="1"/>
    <col min="18" max="19" width="0" hidden="1" customWidth="1"/>
    <col min="20" max="20" width="12.6640625" hidden="1" customWidth="1"/>
  </cols>
  <sheetData>
    <row r="1" spans="2:20" s="1" customFormat="1" ht="11.1" hidden="1" customHeight="1" x14ac:dyDescent="0.2">
      <c r="P1" s="70"/>
      <c r="Q1" s="70"/>
    </row>
    <row r="2" spans="2:20" s="1" customFormat="1" ht="11.1" hidden="1" customHeight="1" x14ac:dyDescent="0.2">
      <c r="P2" s="70"/>
      <c r="Q2" s="70"/>
    </row>
    <row r="3" spans="2:20" s="1" customFormat="1" ht="11.1" hidden="1" customHeight="1" x14ac:dyDescent="0.2">
      <c r="P3" s="70"/>
      <c r="Q3" s="70"/>
    </row>
    <row r="4" spans="2:20" s="2" customFormat="1" ht="12.95" customHeight="1" x14ac:dyDescent="0.2">
      <c r="B4" s="84" t="s">
        <v>0</v>
      </c>
      <c r="C4" s="84"/>
      <c r="D4" s="84"/>
      <c r="E4" s="84"/>
      <c r="P4" s="71"/>
      <c r="Q4" s="71"/>
    </row>
    <row r="5" spans="2:20" s="2" customFormat="1" ht="5.0999999999999996" customHeight="1" x14ac:dyDescent="0.2">
      <c r="P5" s="71"/>
      <c r="Q5" s="71"/>
    </row>
    <row r="6" spans="2:20" s="2" customFormat="1" ht="12.95" customHeight="1" x14ac:dyDescent="0.2">
      <c r="B6" s="85" t="s">
        <v>1</v>
      </c>
      <c r="C6" s="85"/>
      <c r="D6" s="85"/>
      <c r="E6" s="85"/>
      <c r="P6" s="71"/>
      <c r="Q6" s="71"/>
    </row>
    <row r="7" spans="2:20" s="2" customFormat="1" ht="5.0999999999999996" customHeight="1" x14ac:dyDescent="0.2">
      <c r="P7" s="71"/>
      <c r="Q7" s="71"/>
    </row>
    <row r="8" spans="2:20" s="2" customFormat="1" ht="12.95" customHeight="1" x14ac:dyDescent="0.2">
      <c r="B8" s="85" t="s">
        <v>2</v>
      </c>
      <c r="C8" s="85"/>
      <c r="D8" s="85"/>
      <c r="E8" s="85"/>
      <c r="P8" s="71"/>
      <c r="Q8" s="71"/>
    </row>
    <row r="9" spans="2:20" s="1" customFormat="1" ht="11.1" customHeight="1" x14ac:dyDescent="0.2">
      <c r="P9" s="70"/>
      <c r="Q9" s="70"/>
    </row>
    <row r="10" spans="2:20" s="3" customFormat="1" ht="30" customHeight="1" x14ac:dyDescent="0.2">
      <c r="B10" s="86" t="s">
        <v>3</v>
      </c>
      <c r="C10" s="88" t="s">
        <v>4</v>
      </c>
      <c r="D10" s="86" t="s">
        <v>5</v>
      </c>
      <c r="E10" s="86" t="s">
        <v>6</v>
      </c>
      <c r="F10" s="4" t="s">
        <v>7</v>
      </c>
      <c r="G10" s="88" t="s">
        <v>8</v>
      </c>
      <c r="H10" s="88" t="s">
        <v>9</v>
      </c>
      <c r="I10" s="88" t="s">
        <v>10</v>
      </c>
      <c r="J10" s="90" t="s">
        <v>11</v>
      </c>
      <c r="K10" s="90"/>
      <c r="L10" s="90"/>
      <c r="M10" s="90" t="s">
        <v>12</v>
      </c>
      <c r="N10" s="90"/>
      <c r="O10" s="88" t="s">
        <v>13</v>
      </c>
      <c r="P10" s="94" t="s">
        <v>102</v>
      </c>
      <c r="Q10" s="101" t="s">
        <v>87</v>
      </c>
    </row>
    <row r="11" spans="2:20" s="3" customFormat="1" ht="36.950000000000003" customHeight="1" x14ac:dyDescent="0.2">
      <c r="B11" s="87"/>
      <c r="C11" s="89"/>
      <c r="D11" s="87"/>
      <c r="E11" s="87"/>
      <c r="F11" s="4" t="s">
        <v>14</v>
      </c>
      <c r="G11" s="89"/>
      <c r="H11" s="89"/>
      <c r="I11" s="89"/>
      <c r="J11" s="4" t="s">
        <v>15</v>
      </c>
      <c r="K11" s="4" t="s">
        <v>16</v>
      </c>
      <c r="L11" s="4" t="s">
        <v>17</v>
      </c>
      <c r="M11" s="4" t="s">
        <v>15</v>
      </c>
      <c r="N11" s="4" t="s">
        <v>16</v>
      </c>
      <c r="O11" s="89"/>
      <c r="P11" s="95"/>
      <c r="Q11" s="101"/>
    </row>
    <row r="12" spans="2:20" s="1" customFormat="1" ht="11.1" customHeight="1" x14ac:dyDescent="0.2">
      <c r="B12" s="5" t="s">
        <v>18</v>
      </c>
      <c r="C12" s="5" t="s">
        <v>19</v>
      </c>
      <c r="D12" s="5" t="s">
        <v>20</v>
      </c>
      <c r="E12" s="5" t="s">
        <v>21</v>
      </c>
      <c r="F12" s="5" t="s">
        <v>22</v>
      </c>
      <c r="G12" s="5" t="s">
        <v>23</v>
      </c>
      <c r="H12" s="5" t="s">
        <v>24</v>
      </c>
      <c r="I12" s="5" t="s">
        <v>25</v>
      </c>
      <c r="J12" s="72" t="s">
        <v>26</v>
      </c>
      <c r="K12" s="72" t="s">
        <v>27</v>
      </c>
      <c r="L12" s="5" t="s">
        <v>28</v>
      </c>
      <c r="M12" s="5" t="s">
        <v>29</v>
      </c>
      <c r="N12" s="5" t="s">
        <v>30</v>
      </c>
      <c r="O12" s="5" t="s">
        <v>31</v>
      </c>
      <c r="P12" s="96" t="s">
        <v>32</v>
      </c>
      <c r="Q12" s="102"/>
      <c r="S12" s="1" t="s">
        <v>86</v>
      </c>
    </row>
    <row r="13" spans="2:20" s="1" customFormat="1" ht="12" customHeight="1" x14ac:dyDescent="0.2">
      <c r="B13" s="34"/>
      <c r="C13" s="35" t="s">
        <v>33</v>
      </c>
      <c r="D13" s="36"/>
      <c r="E13" s="36"/>
      <c r="F13" s="37"/>
      <c r="G13" s="37"/>
      <c r="H13" s="37"/>
      <c r="I13" s="37"/>
      <c r="J13" s="68"/>
      <c r="K13" s="68"/>
      <c r="L13" s="39"/>
      <c r="M13" s="39">
        <f>$M$14+$M$23</f>
        <v>0</v>
      </c>
      <c r="N13" s="39">
        <f>$N$14+$N$23</f>
        <v>0</v>
      </c>
      <c r="O13" s="39">
        <f>$O$14+$O$23</f>
        <v>0</v>
      </c>
      <c r="P13" s="97"/>
      <c r="Q13" s="103"/>
    </row>
    <row r="14" spans="2:20" s="3" customFormat="1" ht="12" customHeight="1" outlineLevel="1" x14ac:dyDescent="0.2">
      <c r="B14" s="50"/>
      <c r="C14" s="51" t="s">
        <v>34</v>
      </c>
      <c r="D14" s="52"/>
      <c r="E14" s="52"/>
      <c r="F14" s="51"/>
      <c r="G14" s="51"/>
      <c r="H14" s="51"/>
      <c r="I14" s="51"/>
      <c r="J14" s="148"/>
      <c r="K14" s="148"/>
      <c r="L14" s="53"/>
      <c r="M14" s="54">
        <f>$M$15</f>
        <v>0</v>
      </c>
      <c r="N14" s="54">
        <f>$N$15</f>
        <v>0</v>
      </c>
      <c r="O14" s="54">
        <f>$O$15</f>
        <v>0</v>
      </c>
      <c r="P14" s="149"/>
      <c r="Q14" s="104"/>
    </row>
    <row r="15" spans="2:20" s="9" customFormat="1" ht="11.1" customHeight="1" outlineLevel="1" x14ac:dyDescent="0.15">
      <c r="B15" s="10">
        <v>1</v>
      </c>
      <c r="C15" s="11" t="s">
        <v>34</v>
      </c>
      <c r="D15" s="12" t="s">
        <v>35</v>
      </c>
      <c r="E15" s="12"/>
      <c r="F15" s="13">
        <v>3</v>
      </c>
      <c r="G15" s="13">
        <v>3</v>
      </c>
      <c r="H15" s="14"/>
      <c r="I15" s="13">
        <v>3</v>
      </c>
      <c r="J15" s="63"/>
      <c r="K15" s="63"/>
      <c r="L15" s="42">
        <f>$O$15/$I$15</f>
        <v>0</v>
      </c>
      <c r="M15" s="42">
        <f>$M$16+$M$17+$M$18+$M$19+$M$20+$M$21+$M$22</f>
        <v>0</v>
      </c>
      <c r="N15" s="42">
        <f>$N$16+$N$17+$N$18+$N$19+$N$20+$N$21+$N$22</f>
        <v>0</v>
      </c>
      <c r="O15" s="42">
        <f>$O$16+$O$17+$O$18+$O$19+$O$20+$O$21+$O$22</f>
        <v>0</v>
      </c>
      <c r="P15" s="150"/>
      <c r="Q15" s="105"/>
    </row>
    <row r="16" spans="2:20" s="15" customFormat="1" ht="11.1" customHeight="1" outlineLevel="1" x14ac:dyDescent="0.2">
      <c r="B16" s="16"/>
      <c r="C16" s="17" t="s">
        <v>15</v>
      </c>
      <c r="D16" s="18" t="s">
        <v>35</v>
      </c>
      <c r="E16" s="18"/>
      <c r="F16" s="19">
        <v>3</v>
      </c>
      <c r="G16" s="19">
        <f>$F$16</f>
        <v>3</v>
      </c>
      <c r="H16" s="19">
        <v>1</v>
      </c>
      <c r="I16" s="20">
        <f>ROUND($G$16*$H$16,3)</f>
        <v>3</v>
      </c>
      <c r="J16" s="64"/>
      <c r="K16" s="64"/>
      <c r="L16" s="43">
        <f>$K$16+$J$16</f>
        <v>0</v>
      </c>
      <c r="M16" s="43">
        <f>$G$16*$J$16</f>
        <v>0</v>
      </c>
      <c r="N16" s="43">
        <f>$I$16*$K$16</f>
        <v>0</v>
      </c>
      <c r="O16" s="43">
        <f>$N$16+$M$16</f>
        <v>0</v>
      </c>
      <c r="P16" s="151"/>
      <c r="Q16" s="106"/>
      <c r="R16" s="61">
        <f>G16*J16</f>
        <v>0</v>
      </c>
      <c r="S16" s="62">
        <f>I16*K16</f>
        <v>0</v>
      </c>
      <c r="T16" s="62">
        <f>R16+S16</f>
        <v>0</v>
      </c>
    </row>
    <row r="17" spans="2:20" s="1" customFormat="1" ht="11.1" customHeight="1" outlineLevel="1" x14ac:dyDescent="0.2">
      <c r="B17" s="21"/>
      <c r="C17" s="22" t="s">
        <v>36</v>
      </c>
      <c r="D17" s="23" t="s">
        <v>37</v>
      </c>
      <c r="E17" s="23"/>
      <c r="F17" s="24">
        <v>2.9000000000000001E-2</v>
      </c>
      <c r="G17" s="24">
        <f>$F$17</f>
        <v>2.9000000000000001E-2</v>
      </c>
      <c r="H17" s="26">
        <v>1.03</v>
      </c>
      <c r="I17" s="25">
        <f>ROUND($G$17*$H$17,3)</f>
        <v>0.03</v>
      </c>
      <c r="J17" s="65"/>
      <c r="K17" s="75"/>
      <c r="L17" s="44">
        <f>$K$17+$J$17</f>
        <v>0</v>
      </c>
      <c r="M17" s="44">
        <f>$G$17*$J$17</f>
        <v>0</v>
      </c>
      <c r="N17" s="44">
        <f>$I$17*$K$17</f>
        <v>0</v>
      </c>
      <c r="O17" s="44">
        <f>$N$17+$M$17</f>
        <v>0</v>
      </c>
      <c r="P17" s="152" t="s">
        <v>88</v>
      </c>
      <c r="Q17" s="107"/>
      <c r="R17" s="61">
        <f t="shared" ref="R17:R59" si="0">G17*J17</f>
        <v>0</v>
      </c>
      <c r="S17" s="62">
        <f t="shared" ref="S17:S59" si="1">I17*K17</f>
        <v>0</v>
      </c>
      <c r="T17" s="62">
        <f t="shared" ref="T17:T59" si="2">R17+S17</f>
        <v>0</v>
      </c>
    </row>
    <row r="18" spans="2:20" s="1" customFormat="1" ht="11.1" customHeight="1" outlineLevel="1" x14ac:dyDescent="0.2">
      <c r="B18" s="21"/>
      <c r="C18" s="22" t="s">
        <v>38</v>
      </c>
      <c r="D18" s="23" t="s">
        <v>35</v>
      </c>
      <c r="E18" s="23"/>
      <c r="F18" s="24">
        <v>1</v>
      </c>
      <c r="G18" s="24">
        <f>$F$18</f>
        <v>1</v>
      </c>
      <c r="H18" s="27">
        <v>1</v>
      </c>
      <c r="I18" s="25">
        <f>ROUND($G$18*$H$18,3)</f>
        <v>1</v>
      </c>
      <c r="J18" s="65"/>
      <c r="K18" s="75"/>
      <c r="L18" s="44">
        <f>$K$18+$J$18</f>
        <v>0</v>
      </c>
      <c r="M18" s="44">
        <f>$G$18*$J$18</f>
        <v>0</v>
      </c>
      <c r="N18" s="44">
        <f>$I$18*$K$18</f>
        <v>0</v>
      </c>
      <c r="O18" s="44">
        <f>$N$18+$M$18</f>
        <v>0</v>
      </c>
      <c r="P18" s="152" t="s">
        <v>89</v>
      </c>
      <c r="Q18" s="107"/>
      <c r="R18" s="61">
        <f t="shared" si="0"/>
        <v>0</v>
      </c>
      <c r="S18" s="62">
        <f t="shared" si="1"/>
        <v>0</v>
      </c>
      <c r="T18" s="62">
        <f t="shared" si="2"/>
        <v>0</v>
      </c>
    </row>
    <row r="19" spans="2:20" s="1" customFormat="1" ht="11.1" customHeight="1" outlineLevel="1" x14ac:dyDescent="0.2">
      <c r="B19" s="21"/>
      <c r="C19" s="22" t="s">
        <v>39</v>
      </c>
      <c r="D19" s="23" t="s">
        <v>40</v>
      </c>
      <c r="E19" s="23"/>
      <c r="F19" s="24">
        <v>6</v>
      </c>
      <c r="G19" s="24">
        <f>$F$19</f>
        <v>6</v>
      </c>
      <c r="H19" s="26">
        <v>1.03</v>
      </c>
      <c r="I19" s="25">
        <f>ROUND($G$19*$H$19,3)</f>
        <v>6.18</v>
      </c>
      <c r="J19" s="65"/>
      <c r="K19" s="76"/>
      <c r="L19" s="44">
        <f>$K$19+$J$19</f>
        <v>0</v>
      </c>
      <c r="M19" s="44">
        <f>$G$19*$J$19</f>
        <v>0</v>
      </c>
      <c r="N19" s="44">
        <f>$I$19*$K$19</f>
        <v>0</v>
      </c>
      <c r="O19" s="44">
        <f>$N$19+$M$19</f>
        <v>0</v>
      </c>
      <c r="P19" s="152" t="s">
        <v>90</v>
      </c>
      <c r="Q19" s="107"/>
      <c r="R19" s="61">
        <f t="shared" si="0"/>
        <v>0</v>
      </c>
      <c r="S19" s="62">
        <f t="shared" si="1"/>
        <v>0</v>
      </c>
      <c r="T19" s="62">
        <f t="shared" si="2"/>
        <v>0</v>
      </c>
    </row>
    <row r="20" spans="2:20" s="1" customFormat="1" ht="11.1" customHeight="1" outlineLevel="1" x14ac:dyDescent="0.2">
      <c r="B20" s="21"/>
      <c r="C20" s="22" t="s">
        <v>41</v>
      </c>
      <c r="D20" s="23" t="s">
        <v>40</v>
      </c>
      <c r="E20" s="23"/>
      <c r="F20" s="24">
        <v>12</v>
      </c>
      <c r="G20" s="24">
        <f>$F$20</f>
        <v>12</v>
      </c>
      <c r="H20" s="27">
        <v>1</v>
      </c>
      <c r="I20" s="25">
        <f>ROUND($G$20*$H$20,3)</f>
        <v>12</v>
      </c>
      <c r="J20" s="65"/>
      <c r="K20" s="76"/>
      <c r="L20" s="44">
        <f>$K$20+$J$20</f>
        <v>0</v>
      </c>
      <c r="M20" s="44">
        <f>$G$20*$J$20</f>
        <v>0</v>
      </c>
      <c r="N20" s="44">
        <f>$I$20*$K$20</f>
        <v>0</v>
      </c>
      <c r="O20" s="44">
        <f>$N$20+$M$20</f>
        <v>0</v>
      </c>
      <c r="P20" s="152" t="s">
        <v>91</v>
      </c>
      <c r="Q20" s="107"/>
      <c r="R20" s="61">
        <f t="shared" si="0"/>
        <v>0</v>
      </c>
      <c r="S20" s="62">
        <f t="shared" si="1"/>
        <v>0</v>
      </c>
      <c r="T20" s="62">
        <f t="shared" si="2"/>
        <v>0</v>
      </c>
    </row>
    <row r="21" spans="2:20" s="1" customFormat="1" ht="21.95" customHeight="1" outlineLevel="1" x14ac:dyDescent="0.2">
      <c r="B21" s="21"/>
      <c r="C21" s="22" t="s">
        <v>42</v>
      </c>
      <c r="D21" s="23" t="s">
        <v>35</v>
      </c>
      <c r="E21" s="23"/>
      <c r="F21" s="24">
        <v>3</v>
      </c>
      <c r="G21" s="24">
        <f>$F$21</f>
        <v>3</v>
      </c>
      <c r="H21" s="27">
        <v>1</v>
      </c>
      <c r="I21" s="25">
        <f>ROUND($G$21*$H$21,3)</f>
        <v>3</v>
      </c>
      <c r="J21" s="65"/>
      <c r="K21" s="76"/>
      <c r="L21" s="44">
        <f>$K$21+$J$21</f>
        <v>0</v>
      </c>
      <c r="M21" s="44">
        <f>$G$21*$J$21</f>
        <v>0</v>
      </c>
      <c r="N21" s="44">
        <f>$I$21*$K$21</f>
        <v>0</v>
      </c>
      <c r="O21" s="44">
        <f>$N$21+$M$21</f>
        <v>0</v>
      </c>
      <c r="P21" s="152" t="s">
        <v>92</v>
      </c>
      <c r="Q21" s="107"/>
      <c r="R21" s="61">
        <f t="shared" si="0"/>
        <v>0</v>
      </c>
      <c r="S21" s="62">
        <f t="shared" si="1"/>
        <v>0</v>
      </c>
      <c r="T21" s="62">
        <f t="shared" si="2"/>
        <v>0</v>
      </c>
    </row>
    <row r="22" spans="2:20" s="1" customFormat="1" ht="11.1" customHeight="1" outlineLevel="1" x14ac:dyDescent="0.2">
      <c r="B22" s="21"/>
      <c r="C22" s="22" t="s">
        <v>43</v>
      </c>
      <c r="D22" s="23" t="s">
        <v>40</v>
      </c>
      <c r="E22" s="23"/>
      <c r="F22" s="24">
        <v>10</v>
      </c>
      <c r="G22" s="24">
        <f>$F$22</f>
        <v>10</v>
      </c>
      <c r="H22" s="27">
        <v>1</v>
      </c>
      <c r="I22" s="25">
        <f>ROUND($G$22*$H$22,3)</f>
        <v>10</v>
      </c>
      <c r="J22" s="65"/>
      <c r="K22" s="76"/>
      <c r="L22" s="44">
        <f>$K$22+$J$22</f>
        <v>0</v>
      </c>
      <c r="M22" s="44">
        <f>$G$22*$J$22</f>
        <v>0</v>
      </c>
      <c r="N22" s="44">
        <f>$I$22*$K$22</f>
        <v>0</v>
      </c>
      <c r="O22" s="44">
        <f>$N$22+$M$22</f>
        <v>0</v>
      </c>
      <c r="P22" s="152" t="s">
        <v>91</v>
      </c>
      <c r="Q22" s="107"/>
      <c r="R22" s="61">
        <f t="shared" si="0"/>
        <v>0</v>
      </c>
      <c r="S22" s="62">
        <f t="shared" si="1"/>
        <v>0</v>
      </c>
      <c r="T22" s="62">
        <f t="shared" si="2"/>
        <v>0</v>
      </c>
    </row>
    <row r="23" spans="2:20" s="3" customFormat="1" ht="12" customHeight="1" outlineLevel="1" x14ac:dyDescent="0.2">
      <c r="B23" s="6"/>
      <c r="C23" s="7" t="s">
        <v>44</v>
      </c>
      <c r="D23" s="8"/>
      <c r="E23" s="8"/>
      <c r="F23" s="7"/>
      <c r="G23" s="7"/>
      <c r="H23" s="7"/>
      <c r="I23" s="7"/>
      <c r="J23" s="66"/>
      <c r="K23" s="77"/>
      <c r="L23" s="40"/>
      <c r="M23" s="41">
        <f>$M$24</f>
        <v>0</v>
      </c>
      <c r="N23" s="41">
        <f>$N$24</f>
        <v>0</v>
      </c>
      <c r="O23" s="41">
        <f>$O$24</f>
        <v>0</v>
      </c>
      <c r="P23" s="153"/>
      <c r="Q23" s="108"/>
      <c r="R23" s="61">
        <f t="shared" si="0"/>
        <v>0</v>
      </c>
      <c r="S23" s="62">
        <f t="shared" si="1"/>
        <v>0</v>
      </c>
      <c r="T23" s="62">
        <f t="shared" si="2"/>
        <v>0</v>
      </c>
    </row>
    <row r="24" spans="2:20" s="9" customFormat="1" ht="11.1" customHeight="1" outlineLevel="1" x14ac:dyDescent="0.2">
      <c r="B24" s="55">
        <v>2</v>
      </c>
      <c r="C24" s="56" t="s">
        <v>44</v>
      </c>
      <c r="D24" s="57" t="s">
        <v>35</v>
      </c>
      <c r="E24" s="57"/>
      <c r="F24" s="58">
        <v>2</v>
      </c>
      <c r="G24" s="58">
        <v>2</v>
      </c>
      <c r="H24" s="59"/>
      <c r="I24" s="58">
        <v>2</v>
      </c>
      <c r="J24" s="67"/>
      <c r="K24" s="78"/>
      <c r="L24" s="60">
        <f>$O$24/$I$24</f>
        <v>0</v>
      </c>
      <c r="M24" s="60">
        <f>$M$25+$M$26+$M$27+$M$28+$M$29+$M$30+$M$31</f>
        <v>0</v>
      </c>
      <c r="N24" s="60">
        <f>$N$25+$N$26+$N$27+$N$28+$N$29+$N$30+$N$31</f>
        <v>0</v>
      </c>
      <c r="O24" s="60">
        <f>$O$25+$O$26+$O$27+$O$28+$O$29+$O$30+$O$31</f>
        <v>0</v>
      </c>
      <c r="P24" s="154"/>
      <c r="Q24" s="109"/>
      <c r="R24" s="61">
        <f t="shared" si="0"/>
        <v>0</v>
      </c>
      <c r="S24" s="62">
        <f t="shared" si="1"/>
        <v>0</v>
      </c>
      <c r="T24" s="62">
        <f t="shared" si="2"/>
        <v>0</v>
      </c>
    </row>
    <row r="25" spans="2:20" s="15" customFormat="1" ht="11.1" customHeight="1" outlineLevel="1" x14ac:dyDescent="0.2">
      <c r="B25" s="16"/>
      <c r="C25" s="17" t="s">
        <v>15</v>
      </c>
      <c r="D25" s="18" t="s">
        <v>35</v>
      </c>
      <c r="E25" s="18"/>
      <c r="F25" s="19">
        <v>2</v>
      </c>
      <c r="G25" s="19">
        <f>$F$25</f>
        <v>2</v>
      </c>
      <c r="H25" s="19">
        <v>1</v>
      </c>
      <c r="I25" s="20">
        <f>ROUND($G$25*$H$25,3)</f>
        <v>2</v>
      </c>
      <c r="J25" s="64"/>
      <c r="K25" s="79"/>
      <c r="L25" s="43">
        <f>$K$25+$J$25</f>
        <v>0</v>
      </c>
      <c r="M25" s="43">
        <f>$G$25*$J$25</f>
        <v>0</v>
      </c>
      <c r="N25" s="43">
        <f>$I$25*$K$25</f>
        <v>0</v>
      </c>
      <c r="O25" s="43">
        <f>$N$25+$M$25</f>
        <v>0</v>
      </c>
      <c r="P25" s="155"/>
      <c r="Q25" s="106"/>
      <c r="R25" s="61">
        <f t="shared" si="0"/>
        <v>0</v>
      </c>
      <c r="S25" s="62">
        <f t="shared" si="1"/>
        <v>0</v>
      </c>
      <c r="T25" s="62">
        <f t="shared" si="2"/>
        <v>0</v>
      </c>
    </row>
    <row r="26" spans="2:20" s="1" customFormat="1" ht="21.95" customHeight="1" outlineLevel="1" x14ac:dyDescent="0.2">
      <c r="B26" s="21"/>
      <c r="C26" s="22" t="s">
        <v>45</v>
      </c>
      <c r="D26" s="23" t="s">
        <v>35</v>
      </c>
      <c r="E26" s="23"/>
      <c r="F26" s="24">
        <v>4</v>
      </c>
      <c r="G26" s="24">
        <f>$F$26</f>
        <v>4</v>
      </c>
      <c r="H26" s="27">
        <v>1</v>
      </c>
      <c r="I26" s="25">
        <f>ROUND($G$26*$H$26,3)</f>
        <v>4</v>
      </c>
      <c r="J26" s="65"/>
      <c r="K26" s="76"/>
      <c r="L26" s="44">
        <f>$K$26+$J$26</f>
        <v>0</v>
      </c>
      <c r="M26" s="44">
        <f>$G$26*$J$26</f>
        <v>0</v>
      </c>
      <c r="N26" s="44">
        <f>$I$26*$K$26</f>
        <v>0</v>
      </c>
      <c r="O26" s="44">
        <f>$N$26+$M$26</f>
        <v>0</v>
      </c>
      <c r="P26" s="152" t="s">
        <v>89</v>
      </c>
      <c r="Q26" s="107"/>
      <c r="R26" s="61">
        <f t="shared" si="0"/>
        <v>0</v>
      </c>
      <c r="S26" s="62">
        <f t="shared" si="1"/>
        <v>0</v>
      </c>
      <c r="T26" s="62">
        <f t="shared" si="2"/>
        <v>0</v>
      </c>
    </row>
    <row r="27" spans="2:20" s="1" customFormat="1" ht="11.1" customHeight="1" outlineLevel="1" x14ac:dyDescent="0.2">
      <c r="B27" s="21"/>
      <c r="C27" s="22" t="s">
        <v>46</v>
      </c>
      <c r="D27" s="23" t="s">
        <v>35</v>
      </c>
      <c r="E27" s="23"/>
      <c r="F27" s="24">
        <v>75</v>
      </c>
      <c r="G27" s="24">
        <f>$F$27</f>
        <v>75</v>
      </c>
      <c r="H27" s="27">
        <v>1</v>
      </c>
      <c r="I27" s="25">
        <f>ROUND($G$27*$H$27,3)</f>
        <v>75</v>
      </c>
      <c r="J27" s="65"/>
      <c r="K27" s="76"/>
      <c r="L27" s="44">
        <f>$K$27+$J$27</f>
        <v>0</v>
      </c>
      <c r="M27" s="44">
        <f>$G$27*$J$27</f>
        <v>0</v>
      </c>
      <c r="N27" s="44">
        <f>$I$27*$K$27</f>
        <v>0</v>
      </c>
      <c r="O27" s="44">
        <f>$N$27+$M$27</f>
        <v>0</v>
      </c>
      <c r="P27" s="152" t="s">
        <v>89</v>
      </c>
      <c r="Q27" s="107"/>
      <c r="R27" s="61">
        <f t="shared" si="0"/>
        <v>0</v>
      </c>
      <c r="S27" s="62">
        <f t="shared" si="1"/>
        <v>0</v>
      </c>
      <c r="T27" s="62">
        <f t="shared" si="2"/>
        <v>0</v>
      </c>
    </row>
    <row r="28" spans="2:20" s="1" customFormat="1" ht="11.1" customHeight="1" outlineLevel="1" x14ac:dyDescent="0.2">
      <c r="B28" s="21"/>
      <c r="C28" s="22" t="s">
        <v>47</v>
      </c>
      <c r="D28" s="23" t="s">
        <v>37</v>
      </c>
      <c r="E28" s="23"/>
      <c r="F28" s="24">
        <v>1.9E-2</v>
      </c>
      <c r="G28" s="24">
        <f>$F$28</f>
        <v>1.9E-2</v>
      </c>
      <c r="H28" s="26">
        <v>1.03</v>
      </c>
      <c r="I28" s="25">
        <f>ROUND($G$28*$H$28,3)</f>
        <v>0.02</v>
      </c>
      <c r="J28" s="65"/>
      <c r="K28" s="75"/>
      <c r="L28" s="44">
        <f>$K$28+$J$28</f>
        <v>0</v>
      </c>
      <c r="M28" s="44">
        <f>$G$28*$J$28</f>
        <v>0</v>
      </c>
      <c r="N28" s="44">
        <f>$I$28*$K$28</f>
        <v>0</v>
      </c>
      <c r="O28" s="44">
        <f>$N$28+$M$28</f>
        <v>0</v>
      </c>
      <c r="P28" s="152" t="s">
        <v>93</v>
      </c>
      <c r="Q28" s="107"/>
      <c r="R28" s="61">
        <f t="shared" si="0"/>
        <v>0</v>
      </c>
      <c r="S28" s="62">
        <f t="shared" si="1"/>
        <v>0</v>
      </c>
      <c r="T28" s="62">
        <f t="shared" si="2"/>
        <v>0</v>
      </c>
    </row>
    <row r="29" spans="2:20" s="1" customFormat="1" ht="11.1" customHeight="1" outlineLevel="1" x14ac:dyDescent="0.2">
      <c r="B29" s="21"/>
      <c r="C29" s="22" t="s">
        <v>48</v>
      </c>
      <c r="D29" s="23" t="s">
        <v>35</v>
      </c>
      <c r="E29" s="23"/>
      <c r="F29" s="24">
        <v>2</v>
      </c>
      <c r="G29" s="24">
        <f>$F$29</f>
        <v>2</v>
      </c>
      <c r="H29" s="27">
        <v>1</v>
      </c>
      <c r="I29" s="25">
        <f>ROUND($G$29*$H$29,3)</f>
        <v>2</v>
      </c>
      <c r="J29" s="65"/>
      <c r="K29" s="75"/>
      <c r="L29" s="44">
        <f>$K$29+$J$29</f>
        <v>0</v>
      </c>
      <c r="M29" s="44">
        <f>$G$29*$J$29</f>
        <v>0</v>
      </c>
      <c r="N29" s="44">
        <f>$I$29*$K$29</f>
        <v>0</v>
      </c>
      <c r="O29" s="44">
        <f>$N$29+$M$29</f>
        <v>0</v>
      </c>
      <c r="P29" s="152" t="s">
        <v>89</v>
      </c>
      <c r="Q29" s="107"/>
      <c r="R29" s="61">
        <f t="shared" si="0"/>
        <v>0</v>
      </c>
      <c r="S29" s="62">
        <f t="shared" si="1"/>
        <v>0</v>
      </c>
      <c r="T29" s="62">
        <f t="shared" si="2"/>
        <v>0</v>
      </c>
    </row>
    <row r="30" spans="2:20" s="1" customFormat="1" ht="21.95" customHeight="1" outlineLevel="1" x14ac:dyDescent="0.2">
      <c r="B30" s="21"/>
      <c r="C30" s="22" t="s">
        <v>49</v>
      </c>
      <c r="D30" s="23" t="s">
        <v>35</v>
      </c>
      <c r="E30" s="23"/>
      <c r="F30" s="24">
        <v>2</v>
      </c>
      <c r="G30" s="24">
        <f>$F$30</f>
        <v>2</v>
      </c>
      <c r="H30" s="27">
        <v>1</v>
      </c>
      <c r="I30" s="25">
        <f>ROUND($G$30*$H$30,3)</f>
        <v>2</v>
      </c>
      <c r="J30" s="65"/>
      <c r="K30" s="82"/>
      <c r="L30" s="44">
        <f>$K$30+$J$30</f>
        <v>0</v>
      </c>
      <c r="M30" s="44">
        <f>$G$30*$J$30</f>
        <v>0</v>
      </c>
      <c r="N30" s="44">
        <f>$I$30*$K$30</f>
        <v>0</v>
      </c>
      <c r="O30" s="44">
        <f>$N$30+$M$30</f>
        <v>0</v>
      </c>
      <c r="P30" s="152" t="s">
        <v>89</v>
      </c>
      <c r="Q30" s="107"/>
      <c r="R30" s="61">
        <f t="shared" si="0"/>
        <v>0</v>
      </c>
      <c r="S30" s="62">
        <f t="shared" si="1"/>
        <v>0</v>
      </c>
      <c r="T30" s="62">
        <f t="shared" si="2"/>
        <v>0</v>
      </c>
    </row>
    <row r="31" spans="2:20" s="1" customFormat="1" ht="11.1" customHeight="1" outlineLevel="1" x14ac:dyDescent="0.2">
      <c r="B31" s="21"/>
      <c r="C31" s="22" t="s">
        <v>50</v>
      </c>
      <c r="D31" s="23" t="s">
        <v>35</v>
      </c>
      <c r="E31" s="23"/>
      <c r="F31" s="24">
        <v>13</v>
      </c>
      <c r="G31" s="24">
        <f>$F$31</f>
        <v>13</v>
      </c>
      <c r="H31" s="27">
        <v>1</v>
      </c>
      <c r="I31" s="25">
        <f>ROUND($G$31*$H$31,3)</f>
        <v>13</v>
      </c>
      <c r="J31" s="65"/>
      <c r="K31" s="83"/>
      <c r="L31" s="44">
        <f>$K$31+$J$31</f>
        <v>0</v>
      </c>
      <c r="M31" s="44">
        <f>$G$31*$J$31</f>
        <v>0</v>
      </c>
      <c r="N31" s="44">
        <f>$I$31*$K$31</f>
        <v>0</v>
      </c>
      <c r="O31" s="44">
        <f>$N$31+$M$31</f>
        <v>0</v>
      </c>
      <c r="P31" s="152" t="s">
        <v>103</v>
      </c>
      <c r="Q31" s="107"/>
      <c r="R31" s="61">
        <f t="shared" si="0"/>
        <v>0</v>
      </c>
      <c r="S31" s="62">
        <f t="shared" si="1"/>
        <v>0</v>
      </c>
      <c r="T31" s="62">
        <f t="shared" si="2"/>
        <v>0</v>
      </c>
    </row>
    <row r="32" spans="2:20" s="1" customFormat="1" ht="12" customHeight="1" x14ac:dyDescent="0.2">
      <c r="B32" s="34"/>
      <c r="C32" s="35" t="s">
        <v>51</v>
      </c>
      <c r="D32" s="36"/>
      <c r="E32" s="36"/>
      <c r="F32" s="37"/>
      <c r="G32" s="37"/>
      <c r="H32" s="37"/>
      <c r="I32" s="37"/>
      <c r="J32" s="68"/>
      <c r="K32" s="81"/>
      <c r="L32" s="39"/>
      <c r="M32" s="39">
        <f>$M$33+$M$40+$M$46+$M$49+$M$54+$M$57</f>
        <v>0</v>
      </c>
      <c r="N32" s="39">
        <f>$N$33+$N$40+$N$46+$N$49+$N$54+$N$57</f>
        <v>0</v>
      </c>
      <c r="O32" s="39">
        <f>$O$33+$O$40+$O$46+$O$49+$O$54+$O$57</f>
        <v>0</v>
      </c>
      <c r="P32" s="156"/>
      <c r="Q32" s="103"/>
      <c r="R32" s="61">
        <f t="shared" si="0"/>
        <v>0</v>
      </c>
      <c r="S32" s="62">
        <f t="shared" si="1"/>
        <v>0</v>
      </c>
      <c r="T32" s="62">
        <f t="shared" si="2"/>
        <v>0</v>
      </c>
    </row>
    <row r="33" spans="2:20" s="3" customFormat="1" ht="12" customHeight="1" outlineLevel="1" x14ac:dyDescent="0.2">
      <c r="B33" s="6"/>
      <c r="C33" s="7" t="s">
        <v>52</v>
      </c>
      <c r="D33" s="8"/>
      <c r="E33" s="8"/>
      <c r="F33" s="7"/>
      <c r="G33" s="7"/>
      <c r="H33" s="7"/>
      <c r="I33" s="7"/>
      <c r="J33" s="66"/>
      <c r="K33" s="77"/>
      <c r="L33" s="40"/>
      <c r="M33" s="41">
        <f>$M$34+$M$35+$M$36+$M$37+$M$38+$M$39</f>
        <v>0</v>
      </c>
      <c r="N33" s="41">
        <f>$N$34+$N$35+$N$36+$N$37+$N$38+$N$39</f>
        <v>0</v>
      </c>
      <c r="O33" s="41">
        <f>$O$34+$O$35+$O$36+$O$37+$O$38+$O$39</f>
        <v>0</v>
      </c>
      <c r="P33" s="153"/>
      <c r="Q33" s="108"/>
      <c r="R33" s="61">
        <f t="shared" si="0"/>
        <v>0</v>
      </c>
      <c r="S33" s="62">
        <f t="shared" si="1"/>
        <v>0</v>
      </c>
      <c r="T33" s="62">
        <f t="shared" si="2"/>
        <v>0</v>
      </c>
    </row>
    <row r="34" spans="2:20" s="1" customFormat="1" ht="33" customHeight="1" outlineLevel="1" x14ac:dyDescent="0.2">
      <c r="B34" s="21"/>
      <c r="C34" s="22" t="s">
        <v>53</v>
      </c>
      <c r="D34" s="23" t="s">
        <v>35</v>
      </c>
      <c r="E34" s="23"/>
      <c r="F34" s="24">
        <v>10</v>
      </c>
      <c r="G34" s="24">
        <f>$F$34</f>
        <v>10</v>
      </c>
      <c r="H34" s="27">
        <v>1</v>
      </c>
      <c r="I34" s="25">
        <f>ROUND($G$34*$H$34,3)</f>
        <v>10</v>
      </c>
      <c r="J34" s="65"/>
      <c r="K34" s="76"/>
      <c r="L34" s="44">
        <f>$K$34+$J$34</f>
        <v>0</v>
      </c>
      <c r="M34" s="44">
        <f>$G$34*$J$34</f>
        <v>0</v>
      </c>
      <c r="N34" s="44">
        <f>$I$34*$K$34</f>
        <v>0</v>
      </c>
      <c r="O34" s="44">
        <f>$N$34+$M$34</f>
        <v>0</v>
      </c>
      <c r="P34" s="152" t="s">
        <v>94</v>
      </c>
      <c r="Q34" s="107"/>
      <c r="R34" s="61">
        <f t="shared" si="0"/>
        <v>0</v>
      </c>
      <c r="S34" s="62">
        <f t="shared" si="1"/>
        <v>0</v>
      </c>
      <c r="T34" s="62">
        <f t="shared" si="2"/>
        <v>0</v>
      </c>
    </row>
    <row r="35" spans="2:20" s="1" customFormat="1" ht="21.95" customHeight="1" outlineLevel="1" x14ac:dyDescent="0.2">
      <c r="B35" s="21"/>
      <c r="C35" s="22" t="s">
        <v>54</v>
      </c>
      <c r="D35" s="23" t="s">
        <v>35</v>
      </c>
      <c r="E35" s="23"/>
      <c r="F35" s="24">
        <v>2</v>
      </c>
      <c r="G35" s="24">
        <f>$F$35</f>
        <v>2</v>
      </c>
      <c r="H35" s="27">
        <v>1</v>
      </c>
      <c r="I35" s="25">
        <f>ROUND($G$35*$H$35,3)</f>
        <v>2</v>
      </c>
      <c r="J35" s="65"/>
      <c r="K35" s="76"/>
      <c r="L35" s="44">
        <f>$K$35+$J$35</f>
        <v>0</v>
      </c>
      <c r="M35" s="44">
        <f>$G$35*$J$35</f>
        <v>0</v>
      </c>
      <c r="N35" s="44">
        <f>$I$35*$K$35</f>
        <v>0</v>
      </c>
      <c r="O35" s="44">
        <f>$N$35+$M$35</f>
        <v>0</v>
      </c>
      <c r="P35" s="152" t="s">
        <v>91</v>
      </c>
      <c r="Q35" s="107"/>
      <c r="R35" s="61">
        <f t="shared" si="0"/>
        <v>0</v>
      </c>
      <c r="S35" s="62">
        <f t="shared" si="1"/>
        <v>0</v>
      </c>
      <c r="T35" s="62">
        <f t="shared" si="2"/>
        <v>0</v>
      </c>
    </row>
    <row r="36" spans="2:20" s="1" customFormat="1" ht="11.1" customHeight="1" outlineLevel="1" x14ac:dyDescent="0.2">
      <c r="B36" s="21"/>
      <c r="C36" s="22" t="s">
        <v>55</v>
      </c>
      <c r="D36" s="23" t="s">
        <v>35</v>
      </c>
      <c r="E36" s="23"/>
      <c r="F36" s="24">
        <v>2</v>
      </c>
      <c r="G36" s="24">
        <f>$F$36</f>
        <v>2</v>
      </c>
      <c r="H36" s="27">
        <v>1</v>
      </c>
      <c r="I36" s="25">
        <f>ROUND($G$36*$H$36,3)</f>
        <v>2</v>
      </c>
      <c r="J36" s="65"/>
      <c r="K36" s="80"/>
      <c r="L36" s="44">
        <f>$K$36+$J$36</f>
        <v>0</v>
      </c>
      <c r="M36" s="44">
        <f>$G$36*$J$36</f>
        <v>0</v>
      </c>
      <c r="N36" s="44">
        <f>$I$36*$K$36</f>
        <v>0</v>
      </c>
      <c r="O36" s="44">
        <f>$N$36+$M$36</f>
        <v>0</v>
      </c>
      <c r="P36" s="152" t="s">
        <v>95</v>
      </c>
      <c r="Q36" s="107"/>
      <c r="R36" s="61">
        <f t="shared" si="0"/>
        <v>0</v>
      </c>
      <c r="S36" s="62">
        <f t="shared" si="1"/>
        <v>0</v>
      </c>
      <c r="T36" s="62">
        <f t="shared" si="2"/>
        <v>0</v>
      </c>
    </row>
    <row r="37" spans="2:20" s="1" customFormat="1" ht="11.1" customHeight="1" outlineLevel="1" x14ac:dyDescent="0.2">
      <c r="B37" s="21"/>
      <c r="C37" s="22" t="s">
        <v>56</v>
      </c>
      <c r="D37" s="23" t="s">
        <v>35</v>
      </c>
      <c r="E37" s="23"/>
      <c r="F37" s="24">
        <v>5</v>
      </c>
      <c r="G37" s="24">
        <f>$F$37</f>
        <v>5</v>
      </c>
      <c r="H37" s="27">
        <v>1</v>
      </c>
      <c r="I37" s="25">
        <f>ROUND($G$37*$H$37,3)</f>
        <v>5</v>
      </c>
      <c r="J37" s="65"/>
      <c r="K37" s="76"/>
      <c r="L37" s="44">
        <f>$K$37+$J$37</f>
        <v>0</v>
      </c>
      <c r="M37" s="44">
        <f>$G$37*$J$37</f>
        <v>0</v>
      </c>
      <c r="N37" s="44">
        <f>$I$37*$K$37</f>
        <v>0</v>
      </c>
      <c r="O37" s="44">
        <f>$N$37+$M$37</f>
        <v>0</v>
      </c>
      <c r="P37" s="152" t="s">
        <v>91</v>
      </c>
      <c r="Q37" s="107"/>
      <c r="R37" s="61">
        <f t="shared" si="0"/>
        <v>0</v>
      </c>
      <c r="S37" s="62">
        <f t="shared" si="1"/>
        <v>0</v>
      </c>
      <c r="T37" s="62">
        <f t="shared" si="2"/>
        <v>0</v>
      </c>
    </row>
    <row r="38" spans="2:20" s="1" customFormat="1" ht="11.1" customHeight="1" outlineLevel="1" x14ac:dyDescent="0.2">
      <c r="B38" s="21"/>
      <c r="C38" s="22" t="s">
        <v>57</v>
      </c>
      <c r="D38" s="23" t="s">
        <v>35</v>
      </c>
      <c r="E38" s="23"/>
      <c r="F38" s="24">
        <v>6</v>
      </c>
      <c r="G38" s="24">
        <f>$F$38</f>
        <v>6</v>
      </c>
      <c r="H38" s="27">
        <v>1</v>
      </c>
      <c r="I38" s="25">
        <f>ROUND($G$38*$H$38,3)</f>
        <v>6</v>
      </c>
      <c r="J38" s="65"/>
      <c r="K38" s="76"/>
      <c r="L38" s="44">
        <f>$K$38+$J$38</f>
        <v>0</v>
      </c>
      <c r="M38" s="44">
        <f>$G$38*$J$38</f>
        <v>0</v>
      </c>
      <c r="N38" s="44">
        <f>$I$38*$K$38</f>
        <v>0</v>
      </c>
      <c r="O38" s="44">
        <f>$N$38+$M$38</f>
        <v>0</v>
      </c>
      <c r="P38" s="152" t="s">
        <v>91</v>
      </c>
      <c r="Q38" s="107"/>
      <c r="R38" s="61">
        <f t="shared" si="0"/>
        <v>0</v>
      </c>
      <c r="S38" s="62">
        <f t="shared" si="1"/>
        <v>0</v>
      </c>
      <c r="T38" s="62">
        <f t="shared" si="2"/>
        <v>0</v>
      </c>
    </row>
    <row r="39" spans="2:20" s="1" customFormat="1" ht="21.95" customHeight="1" outlineLevel="1" x14ac:dyDescent="0.2">
      <c r="B39" s="21"/>
      <c r="C39" s="22" t="s">
        <v>58</v>
      </c>
      <c r="D39" s="23" t="s">
        <v>35</v>
      </c>
      <c r="E39" s="23"/>
      <c r="F39" s="24">
        <v>12</v>
      </c>
      <c r="G39" s="24">
        <f>$F$39</f>
        <v>12</v>
      </c>
      <c r="H39" s="27">
        <v>1</v>
      </c>
      <c r="I39" s="25">
        <f>ROUND($G$39*$H$39,3)</f>
        <v>12</v>
      </c>
      <c r="J39" s="65"/>
      <c r="K39" s="76"/>
      <c r="L39" s="44">
        <f>$K$39+$J$39</f>
        <v>0</v>
      </c>
      <c r="M39" s="44">
        <f>$G$39*$J$39</f>
        <v>0</v>
      </c>
      <c r="N39" s="44">
        <f>$I$39*$K$39</f>
        <v>0</v>
      </c>
      <c r="O39" s="44">
        <f>$N$39+$M$39</f>
        <v>0</v>
      </c>
      <c r="P39" s="152" t="s">
        <v>96</v>
      </c>
      <c r="Q39" s="107"/>
      <c r="R39" s="61">
        <f t="shared" si="0"/>
        <v>0</v>
      </c>
      <c r="S39" s="62">
        <f t="shared" si="1"/>
        <v>0</v>
      </c>
      <c r="T39" s="62">
        <f t="shared" si="2"/>
        <v>0</v>
      </c>
    </row>
    <row r="40" spans="2:20" s="3" customFormat="1" ht="12" customHeight="1" outlineLevel="1" x14ac:dyDescent="0.2">
      <c r="B40" s="6"/>
      <c r="C40" s="7" t="s">
        <v>59</v>
      </c>
      <c r="D40" s="8"/>
      <c r="E40" s="8"/>
      <c r="F40" s="7"/>
      <c r="G40" s="7"/>
      <c r="H40" s="7"/>
      <c r="I40" s="7"/>
      <c r="J40" s="66"/>
      <c r="K40" s="77"/>
      <c r="L40" s="40"/>
      <c r="M40" s="41">
        <f>$M$41+$M$43</f>
        <v>0</v>
      </c>
      <c r="N40" s="41">
        <f>$N$41+$N$43</f>
        <v>0</v>
      </c>
      <c r="O40" s="41">
        <f>$O$41+$O$43</f>
        <v>0</v>
      </c>
      <c r="P40" s="153"/>
      <c r="Q40" s="108"/>
      <c r="R40" s="61">
        <f t="shared" si="0"/>
        <v>0</v>
      </c>
      <c r="S40" s="62">
        <f t="shared" si="1"/>
        <v>0</v>
      </c>
      <c r="T40" s="62">
        <f t="shared" si="2"/>
        <v>0</v>
      </c>
    </row>
    <row r="41" spans="2:20" s="9" customFormat="1" ht="11.1" customHeight="1" outlineLevel="1" x14ac:dyDescent="0.2">
      <c r="B41" s="55">
        <v>9</v>
      </c>
      <c r="C41" s="56" t="s">
        <v>59</v>
      </c>
      <c r="D41" s="57" t="s">
        <v>40</v>
      </c>
      <c r="E41" s="57"/>
      <c r="F41" s="58">
        <v>17.5</v>
      </c>
      <c r="G41" s="58">
        <v>17.5</v>
      </c>
      <c r="H41" s="59"/>
      <c r="I41" s="58">
        <v>17.5</v>
      </c>
      <c r="J41" s="67"/>
      <c r="K41" s="78"/>
      <c r="L41" s="60">
        <f>$O$41/$I$41</f>
        <v>0</v>
      </c>
      <c r="M41" s="60">
        <f>$M$42</f>
        <v>0</v>
      </c>
      <c r="N41" s="60">
        <f>$N$42</f>
        <v>0</v>
      </c>
      <c r="O41" s="60">
        <f>$O$42</f>
        <v>0</v>
      </c>
      <c r="P41" s="154" t="s">
        <v>60</v>
      </c>
      <c r="Q41" s="99"/>
      <c r="R41" s="61">
        <f t="shared" si="0"/>
        <v>0</v>
      </c>
      <c r="S41" s="62">
        <f t="shared" si="1"/>
        <v>0</v>
      </c>
      <c r="T41" s="62">
        <f t="shared" si="2"/>
        <v>0</v>
      </c>
    </row>
    <row r="42" spans="2:20" s="15" customFormat="1" ht="11.1" customHeight="1" outlineLevel="1" x14ac:dyDescent="0.2">
      <c r="B42" s="16"/>
      <c r="C42" s="17" t="s">
        <v>15</v>
      </c>
      <c r="D42" s="18" t="s">
        <v>40</v>
      </c>
      <c r="E42" s="18"/>
      <c r="F42" s="19">
        <v>17.5</v>
      </c>
      <c r="G42" s="19">
        <f>$F$42</f>
        <v>17.5</v>
      </c>
      <c r="H42" s="19">
        <v>1</v>
      </c>
      <c r="I42" s="20">
        <f>ROUND($G$42*$H$42,3)</f>
        <v>17.5</v>
      </c>
      <c r="J42" s="64"/>
      <c r="K42" s="79"/>
      <c r="L42" s="43">
        <f>$K$42+$J$42</f>
        <v>0</v>
      </c>
      <c r="M42" s="43">
        <f>$G$42*$J$42</f>
        <v>0</v>
      </c>
      <c r="N42" s="43">
        <f>$I$42*$K$42</f>
        <v>0</v>
      </c>
      <c r="O42" s="43">
        <f>$N$42+$M$42</f>
        <v>0</v>
      </c>
      <c r="P42" s="155"/>
      <c r="Q42" s="100"/>
      <c r="R42" s="61">
        <f t="shared" si="0"/>
        <v>0</v>
      </c>
      <c r="S42" s="62">
        <f t="shared" si="1"/>
        <v>0</v>
      </c>
      <c r="T42" s="62">
        <f t="shared" si="2"/>
        <v>0</v>
      </c>
    </row>
    <row r="43" spans="2:20" s="9" customFormat="1" ht="11.1" customHeight="1" outlineLevel="1" x14ac:dyDescent="0.2">
      <c r="B43" s="55">
        <v>10</v>
      </c>
      <c r="C43" s="56" t="s">
        <v>61</v>
      </c>
      <c r="D43" s="57" t="s">
        <v>40</v>
      </c>
      <c r="E43" s="57"/>
      <c r="F43" s="58">
        <v>17.5</v>
      </c>
      <c r="G43" s="58">
        <v>17.5</v>
      </c>
      <c r="H43" s="59"/>
      <c r="I43" s="58">
        <v>17.5</v>
      </c>
      <c r="J43" s="67"/>
      <c r="K43" s="78"/>
      <c r="L43" s="60">
        <f>$O$43/$I$43</f>
        <v>0</v>
      </c>
      <c r="M43" s="60">
        <f>$M$44+$M$45</f>
        <v>0</v>
      </c>
      <c r="N43" s="60">
        <f>$N$44+$N$45</f>
        <v>0</v>
      </c>
      <c r="O43" s="60">
        <f>$O$44+$O$45</f>
        <v>0</v>
      </c>
      <c r="P43" s="154" t="s">
        <v>60</v>
      </c>
      <c r="Q43" s="99"/>
      <c r="R43" s="61">
        <f t="shared" si="0"/>
        <v>0</v>
      </c>
      <c r="S43" s="62">
        <f t="shared" si="1"/>
        <v>0</v>
      </c>
      <c r="T43" s="62">
        <f t="shared" si="2"/>
        <v>0</v>
      </c>
    </row>
    <row r="44" spans="2:20" s="15" customFormat="1" ht="11.1" customHeight="1" outlineLevel="1" x14ac:dyDescent="0.2">
      <c r="B44" s="16"/>
      <c r="C44" s="17" t="s">
        <v>15</v>
      </c>
      <c r="D44" s="18" t="s">
        <v>40</v>
      </c>
      <c r="E44" s="18"/>
      <c r="F44" s="19">
        <v>17.5</v>
      </c>
      <c r="G44" s="19">
        <f>$F$44</f>
        <v>17.5</v>
      </c>
      <c r="H44" s="19">
        <v>1</v>
      </c>
      <c r="I44" s="20">
        <f>ROUND($G$44*$H$44,3)</f>
        <v>17.5</v>
      </c>
      <c r="J44" s="64"/>
      <c r="K44" s="79"/>
      <c r="L44" s="43">
        <f>$K$44+$J$44</f>
        <v>0</v>
      </c>
      <c r="M44" s="43">
        <f>$G$44*$J$44</f>
        <v>0</v>
      </c>
      <c r="N44" s="43">
        <f>$I$44*$K$44</f>
        <v>0</v>
      </c>
      <c r="O44" s="43">
        <f>$N$44+$M$44</f>
        <v>0</v>
      </c>
      <c r="P44" s="155"/>
      <c r="Q44" s="100"/>
      <c r="R44" s="61">
        <f t="shared" si="0"/>
        <v>0</v>
      </c>
      <c r="S44" s="62">
        <f t="shared" si="1"/>
        <v>0</v>
      </c>
      <c r="T44" s="62">
        <f t="shared" si="2"/>
        <v>0</v>
      </c>
    </row>
    <row r="45" spans="2:20" s="1" customFormat="1" ht="11.1" customHeight="1" outlineLevel="1" x14ac:dyDescent="0.2">
      <c r="B45" s="21"/>
      <c r="C45" s="22" t="s">
        <v>62</v>
      </c>
      <c r="D45" s="23" t="s">
        <v>63</v>
      </c>
      <c r="E45" s="23"/>
      <c r="F45" s="24">
        <v>1.6E-2</v>
      </c>
      <c r="G45" s="24">
        <f>$F$45</f>
        <v>1.6E-2</v>
      </c>
      <c r="H45" s="26">
        <v>1.02</v>
      </c>
      <c r="I45" s="25">
        <f>ROUND($G$45*$H$45,3)</f>
        <v>1.6E-2</v>
      </c>
      <c r="J45" s="65"/>
      <c r="K45" s="75"/>
      <c r="L45" s="44">
        <f>$K$45+$J$45</f>
        <v>0</v>
      </c>
      <c r="M45" s="44">
        <f>$G$45*$J$45</f>
        <v>0</v>
      </c>
      <c r="N45" s="44">
        <f>$I$45*$K$45</f>
        <v>0</v>
      </c>
      <c r="O45" s="44">
        <f>$N$45+$M$45</f>
        <v>0</v>
      </c>
      <c r="P45" s="152" t="s">
        <v>97</v>
      </c>
      <c r="Q45" s="98"/>
      <c r="R45" s="61">
        <f t="shared" si="0"/>
        <v>0</v>
      </c>
      <c r="S45" s="62">
        <f t="shared" si="1"/>
        <v>0</v>
      </c>
      <c r="T45" s="62">
        <f t="shared" si="2"/>
        <v>0</v>
      </c>
    </row>
    <row r="46" spans="2:20" s="3" customFormat="1" ht="12" customHeight="1" outlineLevel="1" x14ac:dyDescent="0.2">
      <c r="B46" s="6"/>
      <c r="C46" s="7" t="s">
        <v>64</v>
      </c>
      <c r="D46" s="8"/>
      <c r="E46" s="8"/>
      <c r="F46" s="7"/>
      <c r="G46" s="7"/>
      <c r="H46" s="7"/>
      <c r="I46" s="7"/>
      <c r="J46" s="66"/>
      <c r="K46" s="77"/>
      <c r="L46" s="40"/>
      <c r="M46" s="41">
        <f>$M$47+$M$48</f>
        <v>0</v>
      </c>
      <c r="N46" s="41">
        <f>$N$47+$N$48</f>
        <v>0</v>
      </c>
      <c r="O46" s="41">
        <f>$O$47+$O$48</f>
        <v>0</v>
      </c>
      <c r="P46" s="153"/>
      <c r="Q46" s="108"/>
      <c r="R46" s="61">
        <f t="shared" si="0"/>
        <v>0</v>
      </c>
      <c r="S46" s="62">
        <f t="shared" si="1"/>
        <v>0</v>
      </c>
      <c r="T46" s="62">
        <f t="shared" si="2"/>
        <v>0</v>
      </c>
    </row>
    <row r="47" spans="2:20" s="1" customFormat="1" ht="33" customHeight="1" outlineLevel="1" x14ac:dyDescent="0.2">
      <c r="B47" s="21"/>
      <c r="C47" s="22" t="s">
        <v>65</v>
      </c>
      <c r="D47" s="23" t="s">
        <v>35</v>
      </c>
      <c r="E47" s="23"/>
      <c r="F47" s="24">
        <v>3</v>
      </c>
      <c r="G47" s="24">
        <f>$F$47</f>
        <v>3</v>
      </c>
      <c r="H47" s="27">
        <v>1</v>
      </c>
      <c r="I47" s="25">
        <f>ROUND($G$47*$H$47,3)</f>
        <v>3</v>
      </c>
      <c r="J47" s="65"/>
      <c r="K47" s="76"/>
      <c r="L47" s="44">
        <f>$K$47+$J$47</f>
        <v>0</v>
      </c>
      <c r="M47" s="44">
        <f>$G$47*$J$47</f>
        <v>0</v>
      </c>
      <c r="N47" s="44">
        <f>$I$47*$K$47</f>
        <v>0</v>
      </c>
      <c r="O47" s="44">
        <f>$N$47+$M$47</f>
        <v>0</v>
      </c>
      <c r="P47" s="152" t="s">
        <v>98</v>
      </c>
      <c r="Q47" s="107"/>
      <c r="R47" s="61">
        <f t="shared" si="0"/>
        <v>0</v>
      </c>
      <c r="S47" s="62">
        <f t="shared" si="1"/>
        <v>0</v>
      </c>
      <c r="T47" s="62">
        <f t="shared" si="2"/>
        <v>0</v>
      </c>
    </row>
    <row r="48" spans="2:20" s="1" customFormat="1" ht="33" customHeight="1" outlineLevel="1" x14ac:dyDescent="0.2">
      <c r="B48" s="21"/>
      <c r="C48" s="22" t="s">
        <v>66</v>
      </c>
      <c r="D48" s="23" t="s">
        <v>35</v>
      </c>
      <c r="E48" s="23"/>
      <c r="F48" s="24">
        <v>3</v>
      </c>
      <c r="G48" s="24">
        <f>$F$48</f>
        <v>3</v>
      </c>
      <c r="H48" s="27">
        <v>1</v>
      </c>
      <c r="I48" s="25">
        <f>ROUND($G$48*$H$48,3)</f>
        <v>3</v>
      </c>
      <c r="J48" s="65"/>
      <c r="K48" s="76"/>
      <c r="L48" s="44">
        <f>$K$48+$J$48</f>
        <v>0</v>
      </c>
      <c r="M48" s="44">
        <f>$G$48*$J$48</f>
        <v>0</v>
      </c>
      <c r="N48" s="44">
        <f>$I$48*$K$48</f>
        <v>0</v>
      </c>
      <c r="O48" s="44">
        <f>$N$48+$M$48</f>
        <v>0</v>
      </c>
      <c r="P48" s="152" t="s">
        <v>91</v>
      </c>
      <c r="Q48" s="107"/>
      <c r="R48" s="61">
        <f t="shared" si="0"/>
        <v>0</v>
      </c>
      <c r="S48" s="62">
        <f t="shared" si="1"/>
        <v>0</v>
      </c>
      <c r="T48" s="62">
        <f t="shared" si="2"/>
        <v>0</v>
      </c>
    </row>
    <row r="49" spans="2:20" s="3" customFormat="1" ht="12" customHeight="1" outlineLevel="1" x14ac:dyDescent="0.2">
      <c r="B49" s="6"/>
      <c r="C49" s="7" t="s">
        <v>67</v>
      </c>
      <c r="D49" s="8"/>
      <c r="E49" s="8"/>
      <c r="F49" s="7"/>
      <c r="G49" s="7"/>
      <c r="H49" s="7"/>
      <c r="I49" s="7"/>
      <c r="J49" s="66"/>
      <c r="K49" s="77"/>
      <c r="L49" s="40"/>
      <c r="M49" s="41">
        <f>$M$50+$M$51+$M$52+$M$53</f>
        <v>0</v>
      </c>
      <c r="N49" s="41">
        <f>$N$50+$N$51+$N$52+$N$53</f>
        <v>0</v>
      </c>
      <c r="O49" s="41">
        <f>$O$50+$O$51+$O$52+$O$53</f>
        <v>0</v>
      </c>
      <c r="P49" s="153"/>
      <c r="Q49" s="108"/>
      <c r="R49" s="61">
        <f t="shared" si="0"/>
        <v>0</v>
      </c>
      <c r="S49" s="62">
        <f t="shared" si="1"/>
        <v>0</v>
      </c>
      <c r="T49" s="62">
        <f t="shared" si="2"/>
        <v>0</v>
      </c>
    </row>
    <row r="50" spans="2:20" s="1" customFormat="1" ht="33" customHeight="1" outlineLevel="1" x14ac:dyDescent="0.2">
      <c r="B50" s="21"/>
      <c r="C50" s="22" t="s">
        <v>68</v>
      </c>
      <c r="D50" s="23" t="s">
        <v>40</v>
      </c>
      <c r="E50" s="23"/>
      <c r="F50" s="24">
        <v>485</v>
      </c>
      <c r="G50" s="24">
        <f>$F$50</f>
        <v>485</v>
      </c>
      <c r="H50" s="27">
        <v>1</v>
      </c>
      <c r="I50" s="25">
        <f>ROUND($G$50*$H$50,3)</f>
        <v>485</v>
      </c>
      <c r="J50" s="65"/>
      <c r="K50" s="76"/>
      <c r="L50" s="44">
        <f>$K$50+$J$50</f>
        <v>0</v>
      </c>
      <c r="M50" s="44">
        <f>$G$50*$J$50</f>
        <v>0</v>
      </c>
      <c r="N50" s="44">
        <f>$I$50*$K$50</f>
        <v>0</v>
      </c>
      <c r="O50" s="44">
        <f>$N$50+$M$50</f>
        <v>0</v>
      </c>
      <c r="P50" s="152" t="s">
        <v>99</v>
      </c>
      <c r="Q50" s="107"/>
      <c r="R50" s="61">
        <f t="shared" si="0"/>
        <v>0</v>
      </c>
      <c r="S50" s="62">
        <f t="shared" si="1"/>
        <v>0</v>
      </c>
      <c r="T50" s="62">
        <f t="shared" si="2"/>
        <v>0</v>
      </c>
    </row>
    <row r="51" spans="2:20" s="1" customFormat="1" ht="33" customHeight="1" outlineLevel="1" x14ac:dyDescent="0.2">
      <c r="B51" s="21"/>
      <c r="C51" s="22" t="s">
        <v>69</v>
      </c>
      <c r="D51" s="23" t="s">
        <v>40</v>
      </c>
      <c r="E51" s="23"/>
      <c r="F51" s="24">
        <v>7</v>
      </c>
      <c r="G51" s="24">
        <f>$F$51</f>
        <v>7</v>
      </c>
      <c r="H51" s="27">
        <v>1</v>
      </c>
      <c r="I51" s="25">
        <f>ROUND($G$51*$H$51,3)</f>
        <v>7</v>
      </c>
      <c r="J51" s="65"/>
      <c r="K51" s="76"/>
      <c r="L51" s="44">
        <f>$K$51+$J$51</f>
        <v>0</v>
      </c>
      <c r="M51" s="44">
        <f>$G$51*$J$51</f>
        <v>0</v>
      </c>
      <c r="N51" s="44">
        <f>$I$51*$K$51</f>
        <v>0</v>
      </c>
      <c r="O51" s="44">
        <f>$N$51+$M$51</f>
        <v>0</v>
      </c>
      <c r="P51" s="152" t="s">
        <v>100</v>
      </c>
      <c r="Q51" s="107"/>
      <c r="R51" s="61">
        <f t="shared" si="0"/>
        <v>0</v>
      </c>
      <c r="S51" s="62">
        <f t="shared" si="1"/>
        <v>0</v>
      </c>
      <c r="T51" s="62">
        <f t="shared" si="2"/>
        <v>0</v>
      </c>
    </row>
    <row r="52" spans="2:20" s="1" customFormat="1" ht="33" customHeight="1" outlineLevel="1" x14ac:dyDescent="0.2">
      <c r="B52" s="21"/>
      <c r="C52" s="22" t="s">
        <v>70</v>
      </c>
      <c r="D52" s="23" t="s">
        <v>40</v>
      </c>
      <c r="E52" s="23"/>
      <c r="F52" s="24">
        <v>20</v>
      </c>
      <c r="G52" s="24">
        <f>$F$52</f>
        <v>20</v>
      </c>
      <c r="H52" s="27">
        <v>1</v>
      </c>
      <c r="I52" s="25">
        <f>ROUND($G$52*$H$52,3)</f>
        <v>20</v>
      </c>
      <c r="J52" s="65"/>
      <c r="K52" s="76"/>
      <c r="L52" s="44">
        <f>$K$52+$J$52</f>
        <v>0</v>
      </c>
      <c r="M52" s="44">
        <f>$G$52*$J$52</f>
        <v>0</v>
      </c>
      <c r="N52" s="44">
        <f>$I$52*$K$52</f>
        <v>0</v>
      </c>
      <c r="O52" s="44">
        <f>$N$52+$M$52</f>
        <v>0</v>
      </c>
      <c r="P52" s="152" t="s">
        <v>100</v>
      </c>
      <c r="Q52" s="107"/>
      <c r="R52" s="61">
        <f t="shared" si="0"/>
        <v>0</v>
      </c>
      <c r="S52" s="62">
        <f t="shared" si="1"/>
        <v>0</v>
      </c>
      <c r="T52" s="62">
        <f t="shared" si="2"/>
        <v>0</v>
      </c>
    </row>
    <row r="53" spans="2:20" s="1" customFormat="1" ht="33" customHeight="1" outlineLevel="1" x14ac:dyDescent="0.2">
      <c r="B53" s="21"/>
      <c r="C53" s="22" t="s">
        <v>71</v>
      </c>
      <c r="D53" s="23" t="s">
        <v>40</v>
      </c>
      <c r="E53" s="23"/>
      <c r="F53" s="24">
        <v>10</v>
      </c>
      <c r="G53" s="24">
        <f>$F$53</f>
        <v>10</v>
      </c>
      <c r="H53" s="27">
        <v>1</v>
      </c>
      <c r="I53" s="25">
        <f>ROUND($G$53*$H$53,3)</f>
        <v>10</v>
      </c>
      <c r="J53" s="65"/>
      <c r="K53" s="76"/>
      <c r="L53" s="44">
        <f>$K$53+$J$53</f>
        <v>0</v>
      </c>
      <c r="M53" s="44">
        <f>$G$53*$J$53</f>
        <v>0</v>
      </c>
      <c r="N53" s="44">
        <f>$I$53*$K$53</f>
        <v>0</v>
      </c>
      <c r="O53" s="44">
        <f>$N$53+$M$53</f>
        <v>0</v>
      </c>
      <c r="P53" s="152" t="s">
        <v>100</v>
      </c>
      <c r="Q53" s="107"/>
      <c r="R53" s="61">
        <f t="shared" si="0"/>
        <v>0</v>
      </c>
      <c r="S53" s="62">
        <f t="shared" si="1"/>
        <v>0</v>
      </c>
      <c r="T53" s="62">
        <f t="shared" si="2"/>
        <v>0</v>
      </c>
    </row>
    <row r="54" spans="2:20" s="3" customFormat="1" ht="12" customHeight="1" outlineLevel="1" x14ac:dyDescent="0.2">
      <c r="B54" s="6"/>
      <c r="C54" s="7" t="s">
        <v>72</v>
      </c>
      <c r="D54" s="8"/>
      <c r="E54" s="8"/>
      <c r="F54" s="7"/>
      <c r="G54" s="7"/>
      <c r="H54" s="7"/>
      <c r="I54" s="7"/>
      <c r="J54" s="66"/>
      <c r="K54" s="77"/>
      <c r="L54" s="40"/>
      <c r="M54" s="41">
        <f>$M$55+$M$56</f>
        <v>0</v>
      </c>
      <c r="N54" s="41">
        <f>$N$55+$N$56</f>
        <v>0</v>
      </c>
      <c r="O54" s="41">
        <f>$O$55+$O$56</f>
        <v>0</v>
      </c>
      <c r="P54" s="153"/>
      <c r="Q54" s="108"/>
      <c r="R54" s="61">
        <f t="shared" si="0"/>
        <v>0</v>
      </c>
      <c r="S54" s="62">
        <f t="shared" si="1"/>
        <v>0</v>
      </c>
      <c r="T54" s="62">
        <f t="shared" si="2"/>
        <v>0</v>
      </c>
    </row>
    <row r="55" spans="2:20" s="1" customFormat="1" ht="11.1" customHeight="1" outlineLevel="1" x14ac:dyDescent="0.2">
      <c r="B55" s="21"/>
      <c r="C55" s="22" t="s">
        <v>73</v>
      </c>
      <c r="D55" s="23" t="s">
        <v>40</v>
      </c>
      <c r="E55" s="23"/>
      <c r="F55" s="24">
        <v>15</v>
      </c>
      <c r="G55" s="24">
        <f>$F$55</f>
        <v>15</v>
      </c>
      <c r="H55" s="27">
        <v>1</v>
      </c>
      <c r="I55" s="25">
        <f>ROUND($G$55*$H$55,3)</f>
        <v>15</v>
      </c>
      <c r="J55" s="65"/>
      <c r="K55" s="76"/>
      <c r="L55" s="44">
        <f>$K$55+$J$55</f>
        <v>0</v>
      </c>
      <c r="M55" s="44">
        <f>$G$55*$J$55</f>
        <v>0</v>
      </c>
      <c r="N55" s="44">
        <f>$I$55*$K$55</f>
        <v>0</v>
      </c>
      <c r="O55" s="44">
        <f>$N$55+$M$55</f>
        <v>0</v>
      </c>
      <c r="P55" s="152" t="s">
        <v>91</v>
      </c>
      <c r="Q55" s="107"/>
      <c r="R55" s="61">
        <f t="shared" si="0"/>
        <v>0</v>
      </c>
      <c r="S55" s="62">
        <f t="shared" si="1"/>
        <v>0</v>
      </c>
      <c r="T55" s="62">
        <f t="shared" si="2"/>
        <v>0</v>
      </c>
    </row>
    <row r="56" spans="2:20" s="1" customFormat="1" ht="11.1" customHeight="1" outlineLevel="1" x14ac:dyDescent="0.2">
      <c r="B56" s="21"/>
      <c r="C56" s="22" t="s">
        <v>74</v>
      </c>
      <c r="D56" s="23" t="s">
        <v>40</v>
      </c>
      <c r="E56" s="23"/>
      <c r="F56" s="24">
        <v>380</v>
      </c>
      <c r="G56" s="24">
        <f>$F$56</f>
        <v>380</v>
      </c>
      <c r="H56" s="27">
        <v>1</v>
      </c>
      <c r="I56" s="25">
        <f>ROUND($G$56*$H$56,3)</f>
        <v>380</v>
      </c>
      <c r="J56" s="65"/>
      <c r="K56" s="76"/>
      <c r="L56" s="44">
        <f>$K$56+$J$56</f>
        <v>0</v>
      </c>
      <c r="M56" s="44">
        <f>$G$56*$J$56</f>
        <v>0</v>
      </c>
      <c r="N56" s="44">
        <f>$I$56*$K$56</f>
        <v>0</v>
      </c>
      <c r="O56" s="44">
        <f>$N$56+$M$56</f>
        <v>0</v>
      </c>
      <c r="P56" s="152" t="s">
        <v>91</v>
      </c>
      <c r="Q56" s="107"/>
      <c r="R56" s="61">
        <f t="shared" si="0"/>
        <v>0</v>
      </c>
      <c r="S56" s="62">
        <f t="shared" si="1"/>
        <v>0</v>
      </c>
      <c r="T56" s="62">
        <f t="shared" si="2"/>
        <v>0</v>
      </c>
    </row>
    <row r="57" spans="2:20" s="3" customFormat="1" ht="12" customHeight="1" outlineLevel="1" x14ac:dyDescent="0.2">
      <c r="B57" s="6"/>
      <c r="C57" s="7" t="s">
        <v>75</v>
      </c>
      <c r="D57" s="8"/>
      <c r="E57" s="8"/>
      <c r="F57" s="7"/>
      <c r="G57" s="7"/>
      <c r="H57" s="7"/>
      <c r="I57" s="7"/>
      <c r="J57" s="66"/>
      <c r="K57" s="77"/>
      <c r="L57" s="40"/>
      <c r="M57" s="41">
        <f>$M$58+$M$59</f>
        <v>0</v>
      </c>
      <c r="N57" s="41">
        <f>$N$58+$N$59</f>
        <v>0</v>
      </c>
      <c r="O57" s="41">
        <f>$O$58+$O$59</f>
        <v>0</v>
      </c>
      <c r="P57" s="153"/>
      <c r="Q57" s="108"/>
      <c r="R57" s="61">
        <f t="shared" si="0"/>
        <v>0</v>
      </c>
      <c r="S57" s="62">
        <f t="shared" si="1"/>
        <v>0</v>
      </c>
      <c r="T57" s="62">
        <f t="shared" si="2"/>
        <v>0</v>
      </c>
    </row>
    <row r="58" spans="2:20" s="1" customFormat="1" ht="89.25" customHeight="1" outlineLevel="1" x14ac:dyDescent="0.2">
      <c r="B58" s="21"/>
      <c r="C58" s="22" t="s">
        <v>76</v>
      </c>
      <c r="D58" s="23" t="s">
        <v>77</v>
      </c>
      <c r="E58" s="23"/>
      <c r="F58" s="24">
        <v>1</v>
      </c>
      <c r="G58" s="24">
        <f>$F$58</f>
        <v>1</v>
      </c>
      <c r="H58" s="27">
        <v>1</v>
      </c>
      <c r="I58" s="25">
        <f>ROUND($G$58*$H$58,3)</f>
        <v>1</v>
      </c>
      <c r="J58" s="65"/>
      <c r="K58" s="80"/>
      <c r="L58" s="44">
        <f>$K$58+$J$58</f>
        <v>0</v>
      </c>
      <c r="M58" s="44">
        <f>$G$58*$J$58</f>
        <v>0</v>
      </c>
      <c r="N58" s="44">
        <f>$I$58*$K$58</f>
        <v>0</v>
      </c>
      <c r="O58" s="44">
        <f>$N$58+$M$58</f>
        <v>0</v>
      </c>
      <c r="P58" s="152" t="s">
        <v>101</v>
      </c>
      <c r="Q58" s="107"/>
      <c r="R58" s="61">
        <f t="shared" si="0"/>
        <v>0</v>
      </c>
      <c r="S58" s="62">
        <f t="shared" si="1"/>
        <v>0</v>
      </c>
      <c r="T58" s="62">
        <f t="shared" si="2"/>
        <v>0</v>
      </c>
    </row>
    <row r="59" spans="2:20" s="1" customFormat="1" ht="21.95" customHeight="1" outlineLevel="1" x14ac:dyDescent="0.2">
      <c r="B59" s="21"/>
      <c r="C59" s="22" t="s">
        <v>78</v>
      </c>
      <c r="D59" s="23" t="s">
        <v>35</v>
      </c>
      <c r="E59" s="23"/>
      <c r="F59" s="24">
        <v>1</v>
      </c>
      <c r="G59" s="24">
        <f>$F$59</f>
        <v>1</v>
      </c>
      <c r="H59" s="27">
        <v>1</v>
      </c>
      <c r="I59" s="25">
        <f>ROUND($G$59*$H$59,3)</f>
        <v>1</v>
      </c>
      <c r="J59" s="65"/>
      <c r="K59" s="75"/>
      <c r="L59" s="44">
        <f>$K$59+$J$59</f>
        <v>0</v>
      </c>
      <c r="M59" s="44">
        <f>$G$59*$J$59</f>
        <v>0</v>
      </c>
      <c r="N59" s="44">
        <f>$I$59*$K$59</f>
        <v>0</v>
      </c>
      <c r="O59" s="44">
        <f>$N$59+$M$59</f>
        <v>0</v>
      </c>
      <c r="P59" s="152" t="s">
        <v>91</v>
      </c>
      <c r="Q59" s="107"/>
      <c r="R59" s="61">
        <f t="shared" si="0"/>
        <v>0</v>
      </c>
      <c r="S59" s="62">
        <f t="shared" si="1"/>
        <v>0</v>
      </c>
      <c r="T59" s="62">
        <f t="shared" si="2"/>
        <v>0</v>
      </c>
    </row>
    <row r="60" spans="2:20" s="3" customFormat="1" ht="22.5" customHeight="1" x14ac:dyDescent="0.2">
      <c r="B60" s="34"/>
      <c r="C60" s="38" t="s">
        <v>79</v>
      </c>
      <c r="D60" s="36"/>
      <c r="E60" s="36"/>
      <c r="F60" s="36"/>
      <c r="G60" s="36"/>
      <c r="H60" s="36"/>
      <c r="I60" s="36"/>
      <c r="J60" s="69"/>
      <c r="K60" s="69"/>
      <c r="L60" s="45"/>
      <c r="M60" s="39">
        <f>$M$14+$M$23+$M$33+$M$40+$M$46+$M$49+$M$54+$M$57</f>
        <v>0</v>
      </c>
      <c r="N60" s="39">
        <f>$N$14+$N$23+$N$33+$N$40+$N$46+$N$49+$N$54+$N$57</f>
        <v>0</v>
      </c>
      <c r="O60" s="39">
        <f>$O$14+$O$23+$O$33+$O$40+$O$46+$O$49+$O$54+$O$57</f>
        <v>0</v>
      </c>
      <c r="P60" s="157"/>
      <c r="Q60" s="103"/>
      <c r="R60" s="3">
        <f>SUM(R16:R59)</f>
        <v>0</v>
      </c>
      <c r="S60" s="3">
        <f t="shared" ref="S60:T60" si="3">SUM(S16:S59)</f>
        <v>0</v>
      </c>
      <c r="T60" s="3">
        <f t="shared" si="3"/>
        <v>0</v>
      </c>
    </row>
    <row r="61" spans="2:20" s="1" customFormat="1" ht="11.1" customHeight="1" x14ac:dyDescent="0.2">
      <c r="B61" s="28"/>
      <c r="C61" s="29" t="s">
        <v>80</v>
      </c>
      <c r="D61" s="21"/>
      <c r="E61" s="21"/>
      <c r="F61" s="21"/>
      <c r="G61" s="21"/>
      <c r="H61" s="21"/>
      <c r="I61" s="21"/>
      <c r="J61" s="46"/>
      <c r="K61" s="46"/>
      <c r="L61" s="46"/>
      <c r="M61" s="46"/>
      <c r="N61" s="47"/>
      <c r="O61" s="44"/>
      <c r="P61" s="74"/>
      <c r="Q61" s="92"/>
    </row>
    <row r="62" spans="2:20" s="15" customFormat="1" ht="11.1" customHeight="1" x14ac:dyDescent="0.2">
      <c r="B62" s="30"/>
      <c r="C62" s="31" t="s">
        <v>81</v>
      </c>
      <c r="D62" s="32"/>
      <c r="E62" s="32"/>
      <c r="F62" s="32"/>
      <c r="G62" s="32"/>
      <c r="H62" s="32"/>
      <c r="I62" s="32"/>
      <c r="J62" s="48"/>
      <c r="K62" s="48"/>
      <c r="L62" s="48"/>
      <c r="M62" s="48"/>
      <c r="N62" s="48"/>
      <c r="O62" s="49">
        <f>$N$14+$N$23+$N$33+$N$40+$N$46+$N$49+$N$54+$N$57</f>
        <v>0</v>
      </c>
      <c r="P62" s="73"/>
      <c r="Q62" s="91"/>
    </row>
    <row r="63" spans="2:20" s="15" customFormat="1" ht="11.1" customHeight="1" x14ac:dyDescent="0.2">
      <c r="B63" s="30"/>
      <c r="C63" s="31" t="s">
        <v>82</v>
      </c>
      <c r="D63" s="32"/>
      <c r="E63" s="32"/>
      <c r="F63" s="32"/>
      <c r="G63" s="32"/>
      <c r="H63" s="32"/>
      <c r="I63" s="32"/>
      <c r="J63" s="48"/>
      <c r="K63" s="48"/>
      <c r="L63" s="48"/>
      <c r="M63" s="48"/>
      <c r="N63" s="48"/>
      <c r="O63" s="49">
        <f>$M$14+$M$23+$M$33+$M$40+$M$46+$M$49+$M$54+$M$57</f>
        <v>0</v>
      </c>
      <c r="P63" s="73"/>
      <c r="Q63" s="91"/>
    </row>
    <row r="64" spans="2:20" s="15" customFormat="1" ht="11.1" customHeight="1" x14ac:dyDescent="0.2">
      <c r="B64" s="30"/>
      <c r="C64" s="31" t="s">
        <v>83</v>
      </c>
      <c r="D64" s="32"/>
      <c r="E64" s="32"/>
      <c r="F64" s="32"/>
      <c r="G64" s="32"/>
      <c r="H64" s="32"/>
      <c r="I64" s="32"/>
      <c r="J64" s="48"/>
      <c r="K64" s="48"/>
      <c r="L64" s="48"/>
      <c r="M64" s="48"/>
      <c r="N64" s="48"/>
      <c r="O64" s="49">
        <f>($O$60)*0.166666666666666</f>
        <v>0</v>
      </c>
      <c r="P64" s="73"/>
      <c r="Q64" s="93"/>
    </row>
    <row r="65" spans="2:17" s="1" customFormat="1" ht="11.1" customHeight="1" x14ac:dyDescent="0.2">
      <c r="B65" s="110"/>
      <c r="C65" s="111" t="s">
        <v>104</v>
      </c>
      <c r="D65" s="112"/>
      <c r="E65" s="112"/>
      <c r="F65" s="112"/>
      <c r="G65" s="112"/>
      <c r="H65" s="112"/>
      <c r="I65" s="112"/>
      <c r="J65" s="112"/>
      <c r="K65" s="112"/>
      <c r="L65" s="112"/>
      <c r="M65" s="113">
        <f>SUM(M66:M80)</f>
        <v>0</v>
      </c>
      <c r="N65" s="113">
        <f t="shared" ref="N65:O65" si="4">SUM(N66:N80)</f>
        <v>0</v>
      </c>
      <c r="O65" s="113">
        <f t="shared" si="4"/>
        <v>0</v>
      </c>
      <c r="P65" s="112"/>
      <c r="Q65" s="112"/>
    </row>
    <row r="66" spans="2:17" s="1" customFormat="1" ht="11.1" customHeight="1" x14ac:dyDescent="0.2">
      <c r="B66" s="114"/>
      <c r="C66" s="114"/>
      <c r="D66" s="114"/>
      <c r="E66" s="114"/>
      <c r="F66" s="114"/>
      <c r="G66" s="115"/>
      <c r="H66" s="116">
        <v>1</v>
      </c>
      <c r="I66" s="115">
        <f>G66*H66</f>
        <v>0</v>
      </c>
      <c r="J66" s="115"/>
      <c r="K66" s="115"/>
      <c r="L66" s="115">
        <f>J66+K66</f>
        <v>0</v>
      </c>
      <c r="M66" s="115">
        <f>J66*G66</f>
        <v>0</v>
      </c>
      <c r="N66" s="115">
        <f>K66*I66</f>
        <v>0</v>
      </c>
      <c r="O66" s="115">
        <f>M66+N66</f>
        <v>0</v>
      </c>
      <c r="P66" s="114"/>
      <c r="Q66" s="114"/>
    </row>
    <row r="67" spans="2:17" s="1" customFormat="1" ht="11.1" customHeight="1" x14ac:dyDescent="0.2">
      <c r="B67" s="114"/>
      <c r="C67" s="114"/>
      <c r="D67" s="114"/>
      <c r="E67" s="114"/>
      <c r="F67" s="114"/>
      <c r="G67" s="115"/>
      <c r="H67" s="116">
        <v>1</v>
      </c>
      <c r="I67" s="115">
        <f t="shared" ref="I67:I80" si="5">G67*H67</f>
        <v>0</v>
      </c>
      <c r="J67" s="115"/>
      <c r="K67" s="115"/>
      <c r="L67" s="115">
        <f t="shared" ref="L67:L80" si="6">J67+K67</f>
        <v>0</v>
      </c>
      <c r="M67" s="115">
        <f t="shared" ref="M67:M80" si="7">J67*G67</f>
        <v>0</v>
      </c>
      <c r="N67" s="115">
        <f t="shared" ref="N67:N80" si="8">K67*I67</f>
        <v>0</v>
      </c>
      <c r="O67" s="115">
        <f t="shared" ref="O67:O80" si="9">M67+N67</f>
        <v>0</v>
      </c>
      <c r="P67" s="114"/>
      <c r="Q67" s="114"/>
    </row>
    <row r="68" spans="2:17" s="1" customFormat="1" ht="11.1" customHeight="1" x14ac:dyDescent="0.2">
      <c r="B68" s="114"/>
      <c r="C68" s="114"/>
      <c r="D68" s="114"/>
      <c r="E68" s="114"/>
      <c r="F68" s="114"/>
      <c r="G68" s="115"/>
      <c r="H68" s="116">
        <v>1</v>
      </c>
      <c r="I68" s="115">
        <f t="shared" si="5"/>
        <v>0</v>
      </c>
      <c r="J68" s="115"/>
      <c r="K68" s="115"/>
      <c r="L68" s="115">
        <f t="shared" si="6"/>
        <v>0</v>
      </c>
      <c r="M68" s="115">
        <f t="shared" si="7"/>
        <v>0</v>
      </c>
      <c r="N68" s="115">
        <f t="shared" si="8"/>
        <v>0</v>
      </c>
      <c r="O68" s="115">
        <f t="shared" si="9"/>
        <v>0</v>
      </c>
      <c r="P68" s="114"/>
      <c r="Q68" s="114"/>
    </row>
    <row r="69" spans="2:17" s="1" customFormat="1" ht="11.1" customHeight="1" x14ac:dyDescent="0.2">
      <c r="B69" s="114"/>
      <c r="C69" s="114"/>
      <c r="D69" s="114"/>
      <c r="E69" s="114"/>
      <c r="F69" s="114"/>
      <c r="G69" s="115"/>
      <c r="H69" s="116">
        <v>1</v>
      </c>
      <c r="I69" s="115">
        <f t="shared" si="5"/>
        <v>0</v>
      </c>
      <c r="J69" s="115"/>
      <c r="K69" s="115"/>
      <c r="L69" s="115">
        <f t="shared" si="6"/>
        <v>0</v>
      </c>
      <c r="M69" s="115">
        <f t="shared" si="7"/>
        <v>0</v>
      </c>
      <c r="N69" s="115">
        <f t="shared" si="8"/>
        <v>0</v>
      </c>
      <c r="O69" s="115">
        <f t="shared" si="9"/>
        <v>0</v>
      </c>
      <c r="P69" s="114"/>
      <c r="Q69" s="114"/>
    </row>
    <row r="70" spans="2:17" s="1" customFormat="1" ht="11.1" customHeight="1" x14ac:dyDescent="0.2">
      <c r="B70" s="114"/>
      <c r="C70" s="114"/>
      <c r="D70" s="114"/>
      <c r="E70" s="114"/>
      <c r="F70" s="114"/>
      <c r="G70" s="115"/>
      <c r="H70" s="116">
        <v>1</v>
      </c>
      <c r="I70" s="115">
        <f t="shared" si="5"/>
        <v>0</v>
      </c>
      <c r="J70" s="115"/>
      <c r="K70" s="115"/>
      <c r="L70" s="115">
        <f t="shared" si="6"/>
        <v>0</v>
      </c>
      <c r="M70" s="115">
        <f t="shared" si="7"/>
        <v>0</v>
      </c>
      <c r="N70" s="115"/>
      <c r="O70" s="115">
        <f t="shared" si="9"/>
        <v>0</v>
      </c>
      <c r="P70" s="114"/>
      <c r="Q70" s="114"/>
    </row>
    <row r="71" spans="2:17" s="1" customFormat="1" ht="11.1" customHeight="1" x14ac:dyDescent="0.2">
      <c r="B71" s="114"/>
      <c r="C71" s="114"/>
      <c r="D71" s="114"/>
      <c r="E71" s="114"/>
      <c r="F71" s="114"/>
      <c r="G71" s="115"/>
      <c r="H71" s="116">
        <v>1</v>
      </c>
      <c r="I71" s="115">
        <f t="shared" si="5"/>
        <v>0</v>
      </c>
      <c r="J71" s="115"/>
      <c r="K71" s="115"/>
      <c r="L71" s="115">
        <f t="shared" si="6"/>
        <v>0</v>
      </c>
      <c r="M71" s="115">
        <f t="shared" si="7"/>
        <v>0</v>
      </c>
      <c r="N71" s="115">
        <f t="shared" si="8"/>
        <v>0</v>
      </c>
      <c r="O71" s="115">
        <f t="shared" si="9"/>
        <v>0</v>
      </c>
      <c r="P71" s="114"/>
      <c r="Q71" s="114"/>
    </row>
    <row r="72" spans="2:17" s="1" customFormat="1" ht="11.1" customHeight="1" x14ac:dyDescent="0.2">
      <c r="B72" s="114"/>
      <c r="C72" s="114"/>
      <c r="D72" s="114"/>
      <c r="E72" s="114"/>
      <c r="F72" s="114"/>
      <c r="G72" s="115"/>
      <c r="H72" s="116">
        <v>1</v>
      </c>
      <c r="I72" s="115">
        <f t="shared" si="5"/>
        <v>0</v>
      </c>
      <c r="J72" s="115"/>
      <c r="K72" s="115"/>
      <c r="L72" s="115">
        <f t="shared" si="6"/>
        <v>0</v>
      </c>
      <c r="M72" s="115">
        <f t="shared" si="7"/>
        <v>0</v>
      </c>
      <c r="N72" s="115">
        <f t="shared" si="8"/>
        <v>0</v>
      </c>
      <c r="O72" s="115">
        <f t="shared" si="9"/>
        <v>0</v>
      </c>
      <c r="P72" s="114"/>
      <c r="Q72" s="114"/>
    </row>
    <row r="73" spans="2:17" s="1" customFormat="1" ht="11.1" customHeight="1" x14ac:dyDescent="0.2">
      <c r="B73" s="114"/>
      <c r="C73" s="114"/>
      <c r="D73" s="114"/>
      <c r="E73" s="114"/>
      <c r="F73" s="114"/>
      <c r="G73" s="115"/>
      <c r="H73" s="116">
        <v>1</v>
      </c>
      <c r="I73" s="115">
        <f t="shared" si="5"/>
        <v>0</v>
      </c>
      <c r="J73" s="115"/>
      <c r="K73" s="115"/>
      <c r="L73" s="115">
        <f t="shared" si="6"/>
        <v>0</v>
      </c>
      <c r="M73" s="115">
        <f t="shared" si="7"/>
        <v>0</v>
      </c>
      <c r="N73" s="115">
        <f t="shared" si="8"/>
        <v>0</v>
      </c>
      <c r="O73" s="115">
        <f t="shared" si="9"/>
        <v>0</v>
      </c>
      <c r="P73" s="114"/>
      <c r="Q73" s="114"/>
    </row>
    <row r="74" spans="2:17" s="1" customFormat="1" ht="11.1" customHeight="1" x14ac:dyDescent="0.2">
      <c r="B74" s="114"/>
      <c r="C74" s="114"/>
      <c r="D74" s="114"/>
      <c r="E74" s="114"/>
      <c r="F74" s="114"/>
      <c r="G74" s="115"/>
      <c r="H74" s="116">
        <v>1</v>
      </c>
      <c r="I74" s="115">
        <f t="shared" si="5"/>
        <v>0</v>
      </c>
      <c r="J74" s="115"/>
      <c r="K74" s="115"/>
      <c r="L74" s="115">
        <f t="shared" si="6"/>
        <v>0</v>
      </c>
      <c r="M74" s="115">
        <f t="shared" si="7"/>
        <v>0</v>
      </c>
      <c r="N74" s="115">
        <f t="shared" si="8"/>
        <v>0</v>
      </c>
      <c r="O74" s="115">
        <f t="shared" si="9"/>
        <v>0</v>
      </c>
      <c r="P74" s="114"/>
      <c r="Q74" s="114"/>
    </row>
    <row r="75" spans="2:17" s="1" customFormat="1" ht="11.1" customHeight="1" x14ac:dyDescent="0.2">
      <c r="B75" s="114"/>
      <c r="C75" s="114"/>
      <c r="D75" s="114"/>
      <c r="E75" s="114"/>
      <c r="F75" s="114"/>
      <c r="G75" s="115"/>
      <c r="H75" s="116">
        <v>1</v>
      </c>
      <c r="I75" s="115">
        <f t="shared" si="5"/>
        <v>0</v>
      </c>
      <c r="J75" s="115"/>
      <c r="K75" s="115"/>
      <c r="L75" s="115">
        <f t="shared" si="6"/>
        <v>0</v>
      </c>
      <c r="M75" s="115">
        <f t="shared" si="7"/>
        <v>0</v>
      </c>
      <c r="N75" s="115">
        <f t="shared" si="8"/>
        <v>0</v>
      </c>
      <c r="O75" s="115">
        <f t="shared" si="9"/>
        <v>0</v>
      </c>
      <c r="P75" s="114"/>
      <c r="Q75" s="114"/>
    </row>
    <row r="76" spans="2:17" s="1" customFormat="1" ht="11.1" customHeight="1" x14ac:dyDescent="0.2">
      <c r="B76" s="114"/>
      <c r="C76" s="114"/>
      <c r="D76" s="114"/>
      <c r="E76" s="114"/>
      <c r="F76" s="114"/>
      <c r="G76" s="115"/>
      <c r="H76" s="116">
        <v>1</v>
      </c>
      <c r="I76" s="115">
        <f t="shared" si="5"/>
        <v>0</v>
      </c>
      <c r="J76" s="115"/>
      <c r="K76" s="115"/>
      <c r="L76" s="115">
        <f t="shared" si="6"/>
        <v>0</v>
      </c>
      <c r="M76" s="115">
        <f t="shared" si="7"/>
        <v>0</v>
      </c>
      <c r="N76" s="115">
        <f t="shared" si="8"/>
        <v>0</v>
      </c>
      <c r="O76" s="115">
        <f t="shared" si="9"/>
        <v>0</v>
      </c>
      <c r="P76" s="114"/>
      <c r="Q76" s="114"/>
    </row>
    <row r="77" spans="2:17" s="1" customFormat="1" ht="11.1" customHeight="1" x14ac:dyDescent="0.2">
      <c r="B77" s="114"/>
      <c r="C77" s="114"/>
      <c r="D77" s="114"/>
      <c r="E77" s="114"/>
      <c r="F77" s="114"/>
      <c r="G77" s="115"/>
      <c r="H77" s="116">
        <v>1</v>
      </c>
      <c r="I77" s="115">
        <f t="shared" si="5"/>
        <v>0</v>
      </c>
      <c r="J77" s="115"/>
      <c r="K77" s="115"/>
      <c r="L77" s="115">
        <f t="shared" si="6"/>
        <v>0</v>
      </c>
      <c r="M77" s="115">
        <f t="shared" si="7"/>
        <v>0</v>
      </c>
      <c r="N77" s="115">
        <f t="shared" si="8"/>
        <v>0</v>
      </c>
      <c r="O77" s="115">
        <f t="shared" si="9"/>
        <v>0</v>
      </c>
      <c r="P77" s="114"/>
      <c r="Q77" s="114"/>
    </row>
    <row r="78" spans="2:17" s="1" customFormat="1" ht="11.1" customHeight="1" x14ac:dyDescent="0.2">
      <c r="B78" s="114"/>
      <c r="C78" s="114"/>
      <c r="D78" s="114"/>
      <c r="E78" s="114"/>
      <c r="F78" s="114"/>
      <c r="G78" s="115"/>
      <c r="H78" s="116">
        <v>1</v>
      </c>
      <c r="I78" s="115">
        <f t="shared" si="5"/>
        <v>0</v>
      </c>
      <c r="J78" s="115"/>
      <c r="K78" s="115"/>
      <c r="L78" s="115">
        <f t="shared" si="6"/>
        <v>0</v>
      </c>
      <c r="M78" s="115">
        <f t="shared" si="7"/>
        <v>0</v>
      </c>
      <c r="N78" s="115">
        <f t="shared" si="8"/>
        <v>0</v>
      </c>
      <c r="O78" s="115">
        <f t="shared" si="9"/>
        <v>0</v>
      </c>
      <c r="P78" s="114"/>
      <c r="Q78" s="114"/>
    </row>
    <row r="79" spans="2:17" s="1" customFormat="1" ht="11.1" customHeight="1" x14ac:dyDescent="0.2">
      <c r="B79" s="114"/>
      <c r="C79" s="114"/>
      <c r="D79" s="114"/>
      <c r="E79" s="114"/>
      <c r="F79" s="114"/>
      <c r="G79" s="115"/>
      <c r="H79" s="116">
        <v>1</v>
      </c>
      <c r="I79" s="115">
        <f t="shared" si="5"/>
        <v>0</v>
      </c>
      <c r="J79" s="115"/>
      <c r="K79" s="115"/>
      <c r="L79" s="115">
        <f t="shared" si="6"/>
        <v>0</v>
      </c>
      <c r="M79" s="115">
        <f t="shared" si="7"/>
        <v>0</v>
      </c>
      <c r="N79" s="115">
        <f t="shared" si="8"/>
        <v>0</v>
      </c>
      <c r="O79" s="115">
        <f t="shared" si="9"/>
        <v>0</v>
      </c>
      <c r="P79" s="114"/>
      <c r="Q79" s="114"/>
    </row>
    <row r="80" spans="2:17" s="1" customFormat="1" ht="11.1" customHeight="1" x14ac:dyDescent="0.2">
      <c r="B80" s="114"/>
      <c r="C80" s="114"/>
      <c r="D80" s="114"/>
      <c r="E80" s="114"/>
      <c r="F80" s="114"/>
      <c r="G80" s="115"/>
      <c r="H80" s="116">
        <v>1</v>
      </c>
      <c r="I80" s="115">
        <f t="shared" si="5"/>
        <v>0</v>
      </c>
      <c r="J80" s="115"/>
      <c r="K80" s="115"/>
      <c r="L80" s="115">
        <f t="shared" si="6"/>
        <v>0</v>
      </c>
      <c r="M80" s="115">
        <f t="shared" si="7"/>
        <v>0</v>
      </c>
      <c r="N80" s="115">
        <f t="shared" si="8"/>
        <v>0</v>
      </c>
      <c r="O80" s="115">
        <f t="shared" si="9"/>
        <v>0</v>
      </c>
      <c r="P80" s="114"/>
      <c r="Q80" s="114"/>
    </row>
    <row r="81" spans="2:17" s="1" customFormat="1" ht="11.1" customHeight="1" x14ac:dyDescent="0.2">
      <c r="B81" s="117"/>
      <c r="C81" s="118" t="s">
        <v>105</v>
      </c>
      <c r="D81" s="119"/>
      <c r="E81" s="119"/>
      <c r="F81" s="119"/>
      <c r="G81" s="119"/>
      <c r="H81" s="119"/>
      <c r="I81" s="119"/>
      <c r="J81" s="120"/>
      <c r="K81" s="120"/>
      <c r="L81" s="120"/>
      <c r="M81" s="121"/>
      <c r="N81" s="121"/>
      <c r="O81" s="121"/>
      <c r="P81" s="122"/>
      <c r="Q81" s="123"/>
    </row>
    <row r="82" spans="2:17" s="1" customFormat="1" ht="11.1" customHeight="1" x14ac:dyDescent="0.2">
      <c r="B82" s="124"/>
      <c r="C82" s="125" t="s">
        <v>80</v>
      </c>
      <c r="D82" s="126"/>
      <c r="E82" s="126"/>
      <c r="F82" s="126"/>
      <c r="G82" s="126"/>
      <c r="H82" s="126"/>
      <c r="I82" s="126"/>
      <c r="J82" s="127"/>
      <c r="K82" s="127"/>
      <c r="L82" s="127"/>
      <c r="M82" s="127"/>
      <c r="N82" s="128"/>
      <c r="O82" s="129"/>
      <c r="P82" s="130"/>
      <c r="Q82" s="131"/>
    </row>
    <row r="83" spans="2:17" s="1" customFormat="1" ht="11.1" customHeight="1" x14ac:dyDescent="0.2">
      <c r="B83" s="132"/>
      <c r="C83" s="133" t="s">
        <v>81</v>
      </c>
      <c r="D83" s="134"/>
      <c r="E83" s="134"/>
      <c r="F83" s="134"/>
      <c r="G83" s="134"/>
      <c r="H83" s="134"/>
      <c r="I83" s="134"/>
      <c r="J83" s="135"/>
      <c r="K83" s="135"/>
      <c r="L83" s="135"/>
      <c r="M83" s="135"/>
      <c r="N83" s="135"/>
      <c r="O83" s="136"/>
      <c r="P83" s="100"/>
      <c r="Q83" s="137"/>
    </row>
    <row r="84" spans="2:17" s="1" customFormat="1" ht="11.1" customHeight="1" x14ac:dyDescent="0.2">
      <c r="B84" s="138"/>
      <c r="C84" s="139" t="s">
        <v>82</v>
      </c>
      <c r="D84" s="140"/>
      <c r="E84" s="140"/>
      <c r="F84" s="140"/>
      <c r="G84" s="140"/>
      <c r="H84" s="140"/>
      <c r="I84" s="140"/>
      <c r="J84" s="141"/>
      <c r="K84" s="141"/>
      <c r="L84" s="141"/>
      <c r="M84" s="141"/>
      <c r="N84" s="141"/>
      <c r="O84" s="142"/>
      <c r="P84" s="143"/>
      <c r="Q84" s="144"/>
    </row>
    <row r="85" spans="2:17" s="1" customFormat="1" ht="11.1" customHeight="1" x14ac:dyDescent="0.2">
      <c r="B85" s="145"/>
      <c r="C85" s="145" t="s">
        <v>83</v>
      </c>
      <c r="D85" s="145"/>
      <c r="E85" s="145"/>
      <c r="F85" s="145"/>
      <c r="G85" s="145"/>
      <c r="H85" s="145"/>
      <c r="I85" s="145"/>
      <c r="J85" s="146"/>
      <c r="K85" s="146"/>
      <c r="L85" s="146"/>
      <c r="M85" s="146"/>
      <c r="N85" s="146"/>
      <c r="O85" s="147"/>
      <c r="P85" s="137"/>
      <c r="Q85" s="137"/>
    </row>
    <row r="86" spans="2:17" s="1" customFormat="1" ht="11.1" customHeight="1" x14ac:dyDescent="0.2">
      <c r="P86" s="70"/>
      <c r="Q86" s="70"/>
    </row>
    <row r="87" spans="2:17" s="1" customFormat="1" ht="11.1" customHeight="1" x14ac:dyDescent="0.2">
      <c r="P87" s="70"/>
      <c r="Q87" s="70"/>
    </row>
    <row r="88" spans="2:17" s="1" customFormat="1" ht="11.1" customHeight="1" x14ac:dyDescent="0.2">
      <c r="P88" s="70"/>
      <c r="Q88" s="70"/>
    </row>
    <row r="89" spans="2:17" s="1" customFormat="1" ht="11.1" customHeight="1" x14ac:dyDescent="0.2">
      <c r="C89" s="15" t="s">
        <v>84</v>
      </c>
      <c r="P89" s="70"/>
      <c r="Q89" s="70"/>
    </row>
    <row r="90" spans="2:17" s="1" customFormat="1" ht="11.1" customHeight="1" x14ac:dyDescent="0.2">
      <c r="P90" s="70"/>
      <c r="Q90" s="70"/>
    </row>
    <row r="91" spans="2:17" s="1" customFormat="1" ht="11.1" customHeight="1" x14ac:dyDescent="0.2">
      <c r="C91" s="33" t="s">
        <v>85</v>
      </c>
      <c r="P91" s="70"/>
      <c r="Q91" s="70"/>
    </row>
    <row r="92" spans="2:17" s="1" customFormat="1" ht="11.1" customHeight="1" x14ac:dyDescent="0.2">
      <c r="P92" s="70"/>
      <c r="Q92" s="70"/>
    </row>
  </sheetData>
  <sheetProtection algorithmName="SHA-512" hashValue="rFRhXgadCc9Nkx7kWl/eCJ2hn620V8tdRXgBDuhwUwAF5NGtufn9yIL8Uz8NT5eTtr7/63KeYCGCz6odgY1Flg==" saltValue="0uEWwehCrQ8mgeBsgq81vg==" spinCount="100000" sheet="1" formatCells="0" formatColumns="0" formatRows="0" insertColumns="0" insertRows="0" sort="0" autoFilter="0"/>
  <autoFilter ref="B12:P12" xr:uid="{014631BA-AC2C-4825-A968-FD7E01DBB444}"/>
  <mergeCells count="14">
    <mergeCell ref="O10:O11"/>
    <mergeCell ref="P10:P11"/>
    <mergeCell ref="G10:G11"/>
    <mergeCell ref="H10:H11"/>
    <mergeCell ref="I10:I11"/>
    <mergeCell ref="J10:L10"/>
    <mergeCell ref="M10:N10"/>
    <mergeCell ref="B4:E4"/>
    <mergeCell ref="B6:E6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Утина Анна Валериевна</cp:lastModifiedBy>
  <dcterms:modified xsi:type="dcterms:W3CDTF">2023-02-07T10:57:23Z</dcterms:modified>
</cp:coreProperties>
</file>