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3. СРЕДА\2. ПАРКИНГ ГП-5\рем-вост работы паркинг ГП-5 (водоотводы)\Претенденту\"/>
    </mc:Choice>
  </mc:AlternateContent>
  <xr:revisionPtr revIDLastSave="0" documentId="13_ncr:1_{E69733E2-F7FA-4702-829D-B5DD1CF70E2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M52" i="1" l="1"/>
  <c r="L52" i="1"/>
  <c r="G52" i="1"/>
  <c r="I52" i="1" s="1"/>
  <c r="N52" i="1" s="1"/>
  <c r="O52" i="1" s="1"/>
  <c r="L51" i="1"/>
  <c r="G51" i="1"/>
  <c r="M50" i="1"/>
  <c r="L50" i="1"/>
  <c r="G50" i="1"/>
  <c r="I50" i="1" s="1"/>
  <c r="N50" i="1" s="1"/>
  <c r="O50" i="1" s="1"/>
  <c r="L49" i="1"/>
  <c r="G49" i="1"/>
  <c r="M48" i="1"/>
  <c r="L48" i="1"/>
  <c r="G48" i="1"/>
  <c r="I48" i="1" s="1"/>
  <c r="N48" i="1" s="1"/>
  <c r="O48" i="1" s="1"/>
  <c r="L47" i="1"/>
  <c r="G47" i="1"/>
  <c r="M46" i="1"/>
  <c r="L46" i="1"/>
  <c r="G46" i="1"/>
  <c r="I46" i="1" s="1"/>
  <c r="N46" i="1" s="1"/>
  <c r="O46" i="1" s="1"/>
  <c r="L45" i="1"/>
  <c r="G45" i="1"/>
  <c r="M44" i="1"/>
  <c r="L44" i="1"/>
  <c r="G44" i="1"/>
  <c r="I44" i="1" s="1"/>
  <c r="N44" i="1" s="1"/>
  <c r="O44" i="1" s="1"/>
  <c r="L43" i="1"/>
  <c r="G43" i="1"/>
  <c r="M42" i="1"/>
  <c r="L42" i="1"/>
  <c r="G42" i="1"/>
  <c r="I42" i="1" s="1"/>
  <c r="N42" i="1" s="1"/>
  <c r="O42" i="1" s="1"/>
  <c r="L41" i="1"/>
  <c r="G41" i="1"/>
  <c r="L34" i="1"/>
  <c r="H34" i="1"/>
  <c r="G34" i="1"/>
  <c r="I34" i="1" s="1"/>
  <c r="N34" i="1" s="1"/>
  <c r="L33" i="1"/>
  <c r="H33" i="1"/>
  <c r="G33" i="1"/>
  <c r="I33" i="1" s="1"/>
  <c r="N33" i="1" s="1"/>
  <c r="M32" i="1"/>
  <c r="L32" i="1"/>
  <c r="I32" i="1"/>
  <c r="N32" i="1" s="1"/>
  <c r="O32" i="1" s="1"/>
  <c r="G32" i="1"/>
  <c r="M31" i="1"/>
  <c r="L31" i="1"/>
  <c r="G31" i="1"/>
  <c r="I31" i="1" s="1"/>
  <c r="N31" i="1" s="1"/>
  <c r="L28" i="1"/>
  <c r="H28" i="1"/>
  <c r="I28" i="1" s="1"/>
  <c r="N28" i="1" s="1"/>
  <c r="O28" i="1" s="1"/>
  <c r="G28" i="1"/>
  <c r="M28" i="1" s="1"/>
  <c r="M27" i="1"/>
  <c r="M26" i="1" s="1"/>
  <c r="L27" i="1"/>
  <c r="G27" i="1"/>
  <c r="I27" i="1" s="1"/>
  <c r="N27" i="1" s="1"/>
  <c r="L25" i="1"/>
  <c r="I25" i="1"/>
  <c r="N25" i="1" s="1"/>
  <c r="O25" i="1" s="1"/>
  <c r="H25" i="1"/>
  <c r="G25" i="1"/>
  <c r="M25" i="1" s="1"/>
  <c r="L24" i="1"/>
  <c r="H24" i="1"/>
  <c r="I24" i="1" s="1"/>
  <c r="N24" i="1" s="1"/>
  <c r="G24" i="1"/>
  <c r="M24" i="1" s="1"/>
  <c r="N23" i="1"/>
  <c r="L23" i="1"/>
  <c r="G23" i="1"/>
  <c r="I23" i="1" s="1"/>
  <c r="O21" i="1"/>
  <c r="M21" i="1"/>
  <c r="L21" i="1"/>
  <c r="I21" i="1"/>
  <c r="N21" i="1" s="1"/>
  <c r="G21" i="1"/>
  <c r="N20" i="1"/>
  <c r="M20" i="1"/>
  <c r="M19" i="1" s="1"/>
  <c r="L20" i="1"/>
  <c r="G20" i="1"/>
  <c r="I20" i="1" s="1"/>
  <c r="M18" i="1"/>
  <c r="L18" i="1"/>
  <c r="I18" i="1"/>
  <c r="N18" i="1" s="1"/>
  <c r="O18" i="1" s="1"/>
  <c r="O17" i="1" s="1"/>
  <c r="L17" i="1" s="1"/>
  <c r="G18" i="1"/>
  <c r="M17" i="1"/>
  <c r="N16" i="1"/>
  <c r="L16" i="1"/>
  <c r="G16" i="1"/>
  <c r="I16" i="1" s="1"/>
  <c r="O24" i="1" l="1"/>
  <c r="N15" i="1"/>
  <c r="N22" i="1"/>
  <c r="O23" i="1"/>
  <c r="O22" i="1" s="1"/>
  <c r="L22" i="1" s="1"/>
  <c r="N26" i="1"/>
  <c r="O27" i="1"/>
  <c r="O26" i="1" s="1"/>
  <c r="L26" i="1" s="1"/>
  <c r="M43" i="1"/>
  <c r="I43" i="1"/>
  <c r="N43" i="1" s="1"/>
  <c r="M47" i="1"/>
  <c r="I47" i="1"/>
  <c r="N47" i="1" s="1"/>
  <c r="M51" i="1"/>
  <c r="I51" i="1"/>
  <c r="N51" i="1" s="1"/>
  <c r="N19" i="1"/>
  <c r="O20" i="1"/>
  <c r="O19" i="1" s="1"/>
  <c r="L19" i="1" s="1"/>
  <c r="N30" i="1"/>
  <c r="N29" i="1" s="1"/>
  <c r="O31" i="1"/>
  <c r="N17" i="1"/>
  <c r="M41" i="1"/>
  <c r="M40" i="1" s="1"/>
  <c r="I41" i="1"/>
  <c r="N41" i="1" s="1"/>
  <c r="M45" i="1"/>
  <c r="I45" i="1"/>
  <c r="N45" i="1" s="1"/>
  <c r="M49" i="1"/>
  <c r="I49" i="1"/>
  <c r="N49" i="1" s="1"/>
  <c r="M16" i="1"/>
  <c r="M15" i="1" s="1"/>
  <c r="M14" i="1" s="1"/>
  <c r="M23" i="1"/>
  <c r="M22" i="1" s="1"/>
  <c r="M34" i="1"/>
  <c r="O34" i="1" s="1"/>
  <c r="M33" i="1"/>
  <c r="O33" i="1" s="1"/>
  <c r="M30" i="1" l="1"/>
  <c r="M29" i="1" s="1"/>
  <c r="M35" i="1" s="1"/>
  <c r="O45" i="1"/>
  <c r="O47" i="1"/>
  <c r="O16" i="1"/>
  <c r="O15" i="1" s="1"/>
  <c r="O38" i="1"/>
  <c r="M13" i="1"/>
  <c r="O49" i="1"/>
  <c r="N40" i="1"/>
  <c r="O41" i="1"/>
  <c r="O30" i="1"/>
  <c r="O51" i="1"/>
  <c r="O43" i="1"/>
  <c r="N14" i="1"/>
  <c r="L15" i="1" l="1"/>
  <c r="O14" i="1"/>
  <c r="L30" i="1"/>
  <c r="O29" i="1"/>
  <c r="O37" i="1"/>
  <c r="N35" i="1"/>
  <c r="N13" i="1"/>
  <c r="O40" i="1"/>
  <c r="O35" i="1" l="1"/>
  <c r="O39" i="1" s="1"/>
  <c r="O13" i="1"/>
</calcChain>
</file>

<file path=xl/sharedStrings.xml><?xml version="1.0" encoding="utf-8"?>
<sst xmlns="http://schemas.openxmlformats.org/spreadsheetml/2006/main" count="97" uniqueCount="73">
  <si>
    <t>Приложение</t>
  </si>
  <si>
    <t>К договору</t>
  </si>
  <si>
    <t>Расшифровка стоимости работ</t>
  </si>
  <si>
    <t>ЖК "Дом.Лес.Парк"</t>
  </si>
  <si>
    <t>Ремонтно-восстановительные работы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</si>
  <si>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</si>
  <si>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</si>
  <si>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</si>
  <si>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</si>
  <si>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</si>
  <si>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</si>
  <si>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</si>
  <si>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</si>
  <si>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</si>
  <si>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</si>
  <si>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</si>
  <si>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</si>
  <si>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</si>
  <si>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 -5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</si>
  <si>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</si>
  <si>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</si>
  <si>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</si>
  <si>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</si>
  <si>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</si>
  <si>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</si>
  <si>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</si>
  <si>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</si>
  <si>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</si>
  <si>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</si>
  <si>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</si>
  <si>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</si>
  <si>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</si>
  <si>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</si>
  <si>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</si>
  <si>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</si>
  <si>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</si>
  <si>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</si>
  <si>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</si>
  <si>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Ремонтно-восстановительные работы</t>
  </si>
  <si>
    <t>Устройство водоотводной системы</t>
  </si>
  <si>
    <t>Демонтаж асфальтобетонного покрытия</t>
  </si>
  <si>
    <t>м2</t>
  </si>
  <si>
    <t>Бурение отверстий в монолитных железобетонных плитах</t>
  </si>
  <si>
    <t>шт</t>
  </si>
  <si>
    <t>Отверстия выполнить коронками алмазного бурения. Диаметр отверстий 68-70 мм. Включая расширение отвестий до в верхней части плиты до 110 мм, В местах вокруг воронки снять 5 мм защитного слоя бетона
плиты перекрытия, до образования углубления диаметром 330</t>
  </si>
  <si>
    <t>Установка дренажных устройств</t>
  </si>
  <si>
    <t>Включая герметик необходимый для установки дренажного устройства</t>
  </si>
  <si>
    <t>Дренажное устройство ДУ-50 (комплект воронка ВР.50.220.75 + решетка РВ.160.20)</t>
  </si>
  <si>
    <t>В комплекте с чугунной раструбной трубой ЧК 50, длина трубы по проекту 0,28 м</t>
  </si>
  <si>
    <t>Восстановление асфальтобетонного покрытия</t>
  </si>
  <si>
    <t>Асфальтобетон горячий плотный мелкозернистый тип Б марки II</t>
  </si>
  <si>
    <t>тн</t>
  </si>
  <si>
    <t>Битум БНД 90/130</t>
  </si>
  <si>
    <t>Устройство трубы водоотводной системы</t>
  </si>
  <si>
    <t>м.п.</t>
  </si>
  <si>
    <t>Включая хомуты Ø75 для крепления труб к покрытию. Включая высверливание отверий Ø62 мм под чугунную трубу с последующей герметизацией.</t>
  </si>
  <si>
    <t>Труба полиэтиленовая ПЭ 32 SDR 21 Ø75х3,6</t>
  </si>
  <si>
    <t>Устройство сливов по парапетам плоской кровли</t>
  </si>
  <si>
    <t>В стоимость входят заклепки для соединения костыля и слива, а также прочие крепежные элементы необходимые для монтажа</t>
  </si>
  <si>
    <t>Анкер рамный HRD-CR 10x80, Производитель Hilti</t>
  </si>
  <si>
    <t>либо аналог</t>
  </si>
  <si>
    <t>Лист стальной оцинкованный 0,8 мм</t>
  </si>
  <si>
    <t>Слив С2. Резы на листах оцинкованной стали покрыть
тремя слоями протекторной цинконаполненной
грунтовки ЭП-057. Вес 1м2 - 6,38кг</t>
  </si>
  <si>
    <t>Полоса стальная 40х4</t>
  </si>
  <si>
    <t>Костыль К1. Вес 1м.п. - 1,26кг. Включая покрытие тремя слоями эмали ХВ-124 по слою грунтовки ЭП-057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</si>
  <si>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</si>
  <si>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</si>
  <si>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</si>
  <si>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</si>
  <si>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</si>
  <si>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</si>
  <si>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Козловская Юлия Олеговна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</si>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</sst>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7"/>
  <sheetViews>
    <sheetView tabSelected="1" topLeftCell="A31" workbookViewId="0">
      <selection activeCell="A41" sqref="A41:XFD52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6" t="s">
        <v>2</v>
      </c>
      <c r="C6" s="56"/>
      <c r="D6" s="56"/>
      <c r="E6" s="56"/>
    </row>
    <row r="7" spans="2:17" s="2" customFormat="1" ht="12.95" customHeight="1" x14ac:dyDescent="0.2">
      <c r="B7" s="57" t="s">
        <v>3</v>
      </c>
      <c r="C7" s="57"/>
      <c r="D7" s="57"/>
      <c r="E7" s="57"/>
    </row>
    <row r="8" spans="2:17" s="2" customFormat="1" ht="12.95" customHeight="1" x14ac:dyDescent="0.2">
      <c r="B8" s="57" t="s">
        <v>4</v>
      </c>
      <c r="C8" s="57"/>
      <c r="D8" s="57"/>
      <c r="E8" s="57"/>
    </row>
    <row r="9" spans="2:17" s="1" customFormat="1" ht="11.1" customHeight="1" x14ac:dyDescent="0.2"/>
    <row r="10" spans="2:17" s="4" customFormat="1" ht="30" customHeight="1" x14ac:dyDescent="0.2">
      <c r="B10" s="58" t="s">
        <v>5</v>
      </c>
      <c r="C10" s="53" t="s">
        <v>6</v>
      </c>
      <c r="D10" s="58" t="s">
        <v>7</v>
      </c>
      <c r="E10" s="58" t="s">
        <v>8</v>
      </c>
      <c r="F10" s="5" t="s">
        <v>9</v>
      </c>
      <c r="G10" s="53" t="s">
        <v>10</v>
      </c>
      <c r="H10" s="53" t="s">
        <v>11</v>
      </c>
      <c r="I10" s="53" t="s">
        <v>12</v>
      </c>
      <c r="J10" s="55" t="s">
        <v>13</v>
      </c>
      <c r="K10" s="55"/>
      <c r="L10" s="55"/>
      <c r="M10" s="55" t="s">
        <v>14</v>
      </c>
      <c r="N10" s="55"/>
      <c r="O10" s="53" t="s">
        <v>15</v>
      </c>
      <c r="P10" s="53" t="s">
        <v>16</v>
      </c>
      <c r="Q10" s="53" t="s">
        <v>17</v>
      </c>
    </row>
    <row r="11" spans="2:17" s="4" customFormat="1" ht="36.950000000000003" customHeight="1" x14ac:dyDescent="0.2">
      <c r="B11" s="59"/>
      <c r="C11" s="54"/>
      <c r="D11" s="59"/>
      <c r="E11" s="59"/>
      <c r="F11" s="5" t="s">
        <v>18</v>
      </c>
      <c r="G11" s="54"/>
      <c r="H11" s="54"/>
      <c r="I11" s="54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4"/>
      <c r="P11" s="54"/>
      <c r="Q11" s="54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$M$14+$M$29</f>
        <v>0</v>
      </c>
      <c r="N13" s="10">
        <f>$N$14+$N$29</f>
        <v>0</v>
      </c>
      <c r="O13" s="10">
        <f>$O$14+$O$29</f>
        <v>0</v>
      </c>
      <c r="P13" s="10"/>
      <c r="Q13" s="10"/>
    </row>
    <row r="14" spans="2:17" s="4" customFormat="1" ht="12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$M$15+$M$17+$M$19+$M$22+$M$26</f>
        <v>0</v>
      </c>
      <c r="N14" s="14">
        <f>$N$15+$N$17+$N$19+$N$22+$N$26</f>
        <v>0</v>
      </c>
      <c r="O14" s="15">
        <f>$O$15+$O$17+$O$19+$O$22+$O$26</f>
        <v>0</v>
      </c>
      <c r="P14" s="16"/>
      <c r="Q14" s="67"/>
    </row>
    <row r="15" spans="2:17" s="17" customFormat="1" ht="11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4.78</v>
      </c>
      <c r="G15" s="21">
        <v>4.78</v>
      </c>
      <c r="H15" s="22"/>
      <c r="I15" s="21">
        <v>4.78</v>
      </c>
      <c r="J15" s="60"/>
      <c r="K15" s="60"/>
      <c r="L15" s="22">
        <f>$O$15/$I$15</f>
        <v>0</v>
      </c>
      <c r="M15" s="22">
        <f>$M$16</f>
        <v>0</v>
      </c>
      <c r="N15" s="22">
        <f>$N$16</f>
        <v>0</v>
      </c>
      <c r="O15" s="22">
        <f>$O$16</f>
        <v>0</v>
      </c>
      <c r="P15" s="23"/>
      <c r="Q15" s="68"/>
    </row>
    <row r="16" spans="2:17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4.78</v>
      </c>
      <c r="G16" s="28">
        <f>$F$16</f>
        <v>4.78</v>
      </c>
      <c r="H16" s="28">
        <v>1</v>
      </c>
      <c r="I16" s="29">
        <f>ROUND($G$16*$H$16,3)</f>
        <v>4.78</v>
      </c>
      <c r="J16" s="61"/>
      <c r="K16" s="62"/>
      <c r="L16" s="51">
        <f>$K$16+$J$16</f>
        <v>0</v>
      </c>
      <c r="M16" s="29">
        <f>$G$16*$J$16</f>
        <v>0</v>
      </c>
      <c r="N16" s="29">
        <f>$I$16*$K$16</f>
        <v>0</v>
      </c>
      <c r="O16" s="29">
        <f>$N$16+$M$16</f>
        <v>0</v>
      </c>
      <c r="P16" s="29"/>
      <c r="Q16" s="69"/>
    </row>
    <row r="17" spans="2:17" s="17" customFormat="1" ht="83.1" customHeight="1" outlineLevel="1" x14ac:dyDescent="0.15">
      <c r="B17" s="18">
        <v>2</v>
      </c>
      <c r="C17" s="19" t="s">
        <v>42</v>
      </c>
      <c r="D17" s="20" t="s">
        <v>43</v>
      </c>
      <c r="E17" s="20"/>
      <c r="F17" s="21">
        <v>39</v>
      </c>
      <c r="G17" s="21">
        <v>39</v>
      </c>
      <c r="H17" s="22"/>
      <c r="I17" s="21">
        <v>39</v>
      </c>
      <c r="J17" s="60"/>
      <c r="K17" s="60"/>
      <c r="L17" s="22">
        <f>$O$17/$I$17</f>
        <v>0</v>
      </c>
      <c r="M17" s="22">
        <f>$M$18</f>
        <v>0</v>
      </c>
      <c r="N17" s="22">
        <f>$N$18</f>
        <v>0</v>
      </c>
      <c r="O17" s="22">
        <f>$O$18</f>
        <v>0</v>
      </c>
      <c r="P17" s="23" t="s">
        <v>44</v>
      </c>
      <c r="Q17" s="68"/>
    </row>
    <row r="18" spans="2:17" s="24" customFormat="1" ht="11.1" customHeight="1" outlineLevel="1" x14ac:dyDescent="0.2">
      <c r="B18" s="25"/>
      <c r="C18" s="26" t="s">
        <v>19</v>
      </c>
      <c r="D18" s="27" t="s">
        <v>43</v>
      </c>
      <c r="E18" s="27"/>
      <c r="F18" s="28">
        <v>39</v>
      </c>
      <c r="G18" s="28">
        <f>$F$18</f>
        <v>39</v>
      </c>
      <c r="H18" s="28">
        <v>1</v>
      </c>
      <c r="I18" s="29">
        <f>ROUND($G$18*$H$18,3)</f>
        <v>39</v>
      </c>
      <c r="J18" s="63"/>
      <c r="K18" s="62"/>
      <c r="L18" s="52">
        <f>$K$18+$J$18</f>
        <v>0</v>
      </c>
      <c r="M18" s="29">
        <f>$G$18*$J$18</f>
        <v>0</v>
      </c>
      <c r="N18" s="29">
        <f>$I$18*$K$18</f>
        <v>0</v>
      </c>
      <c r="O18" s="29">
        <f>$N$18+$M$18</f>
        <v>0</v>
      </c>
      <c r="P18" s="29"/>
      <c r="Q18" s="69"/>
    </row>
    <row r="19" spans="2:17" s="17" customFormat="1" ht="21.95" customHeight="1" outlineLevel="1" x14ac:dyDescent="0.15">
      <c r="B19" s="18">
        <v>3</v>
      </c>
      <c r="C19" s="19" t="s">
        <v>45</v>
      </c>
      <c r="D19" s="20" t="s">
        <v>43</v>
      </c>
      <c r="E19" s="20"/>
      <c r="F19" s="21">
        <v>39</v>
      </c>
      <c r="G19" s="21">
        <v>39</v>
      </c>
      <c r="H19" s="22"/>
      <c r="I19" s="21">
        <v>39</v>
      </c>
      <c r="J19" s="60"/>
      <c r="K19" s="60"/>
      <c r="L19" s="22">
        <f>$O$19/$I$19</f>
        <v>0</v>
      </c>
      <c r="M19" s="22">
        <f>$M$20+$M$21</f>
        <v>0</v>
      </c>
      <c r="N19" s="22">
        <f>$N$20+$N$21</f>
        <v>0</v>
      </c>
      <c r="O19" s="22">
        <f>$O$20+$O$21</f>
        <v>0</v>
      </c>
      <c r="P19" s="23" t="s">
        <v>46</v>
      </c>
      <c r="Q19" s="68"/>
    </row>
    <row r="20" spans="2:17" s="24" customFormat="1" ht="11.1" customHeight="1" outlineLevel="1" x14ac:dyDescent="0.2">
      <c r="B20" s="25"/>
      <c r="C20" s="26" t="s">
        <v>19</v>
      </c>
      <c r="D20" s="27" t="s">
        <v>43</v>
      </c>
      <c r="E20" s="27"/>
      <c r="F20" s="28">
        <v>39</v>
      </c>
      <c r="G20" s="28">
        <f>$F$20</f>
        <v>39</v>
      </c>
      <c r="H20" s="28">
        <v>1</v>
      </c>
      <c r="I20" s="29">
        <f>ROUND($G$20*$H$20,3)</f>
        <v>39</v>
      </c>
      <c r="J20" s="63"/>
      <c r="K20" s="62"/>
      <c r="L20" s="52">
        <f>$K$20+$J$20</f>
        <v>0</v>
      </c>
      <c r="M20" s="29">
        <f>$G$20*$J$20</f>
        <v>0</v>
      </c>
      <c r="N20" s="29">
        <f>$I$20*$K$20</f>
        <v>0</v>
      </c>
      <c r="O20" s="29">
        <f>$N$20+$M$20</f>
        <v>0</v>
      </c>
      <c r="P20" s="29"/>
      <c r="Q20" s="69"/>
    </row>
    <row r="21" spans="2:17" s="1" customFormat="1" ht="33" customHeight="1" outlineLevel="1" x14ac:dyDescent="0.2">
      <c r="B21" s="30"/>
      <c r="C21" s="31" t="s">
        <v>47</v>
      </c>
      <c r="D21" s="32" t="s">
        <v>43</v>
      </c>
      <c r="E21" s="32"/>
      <c r="F21" s="33">
        <v>39</v>
      </c>
      <c r="G21" s="33">
        <f>$F$21</f>
        <v>39</v>
      </c>
      <c r="H21" s="35">
        <v>1</v>
      </c>
      <c r="I21" s="34">
        <f>ROUND($G$21*$H$21,3)</f>
        <v>39</v>
      </c>
      <c r="J21" s="64"/>
      <c r="K21" s="64"/>
      <c r="L21" s="34">
        <f>$K$21+$J$21</f>
        <v>0</v>
      </c>
      <c r="M21" s="34">
        <f>$G$21*$J$21</f>
        <v>0</v>
      </c>
      <c r="N21" s="34">
        <f>$I$21*$K$21</f>
        <v>0</v>
      </c>
      <c r="O21" s="34">
        <f>$N$21+$M$21</f>
        <v>0</v>
      </c>
      <c r="P21" s="36" t="s">
        <v>48</v>
      </c>
      <c r="Q21" s="70"/>
    </row>
    <row r="22" spans="2:17" s="17" customFormat="1" ht="11.1" customHeight="1" outlineLevel="1" x14ac:dyDescent="0.15">
      <c r="B22" s="18">
        <v>4</v>
      </c>
      <c r="C22" s="19" t="s">
        <v>49</v>
      </c>
      <c r="D22" s="20" t="s">
        <v>41</v>
      </c>
      <c r="E22" s="20"/>
      <c r="F22" s="21">
        <v>4.78</v>
      </c>
      <c r="G22" s="21">
        <v>4.78</v>
      </c>
      <c r="H22" s="22"/>
      <c r="I22" s="21">
        <v>4.78</v>
      </c>
      <c r="J22" s="60"/>
      <c r="K22" s="60"/>
      <c r="L22" s="22">
        <f>$O$22/$I$22</f>
        <v>0</v>
      </c>
      <c r="M22" s="22">
        <f>$M$23+$M$24+$M$25</f>
        <v>0</v>
      </c>
      <c r="N22" s="22">
        <f>$N$23+$N$24+$N$25</f>
        <v>0</v>
      </c>
      <c r="O22" s="22">
        <f>$O$23+$O$24+$O$25</f>
        <v>0</v>
      </c>
      <c r="P22" s="23"/>
      <c r="Q22" s="68"/>
    </row>
    <row r="23" spans="2:17" s="24" customFormat="1" ht="11.1" customHeight="1" outlineLevel="1" x14ac:dyDescent="0.2">
      <c r="B23" s="25"/>
      <c r="C23" s="26" t="s">
        <v>19</v>
      </c>
      <c r="D23" s="27" t="s">
        <v>41</v>
      </c>
      <c r="E23" s="27"/>
      <c r="F23" s="28">
        <v>4.78</v>
      </c>
      <c r="G23" s="28">
        <f>$F$23</f>
        <v>4.78</v>
      </c>
      <c r="H23" s="28">
        <v>1</v>
      </c>
      <c r="I23" s="29">
        <f>ROUND($G$23*$H$23,3)</f>
        <v>4.78</v>
      </c>
      <c r="J23" s="63"/>
      <c r="K23" s="62"/>
      <c r="L23" s="52">
        <f>$K$23+$J$23</f>
        <v>0</v>
      </c>
      <c r="M23" s="29">
        <f>$G$23*$J$23</f>
        <v>0</v>
      </c>
      <c r="N23" s="29">
        <f>$I$23*$K$23</f>
        <v>0</v>
      </c>
      <c r="O23" s="29">
        <f>$N$23+$M$23</f>
        <v>0</v>
      </c>
      <c r="P23" s="29"/>
      <c r="Q23" s="69"/>
    </row>
    <row r="24" spans="2:17" s="1" customFormat="1" ht="21.95" customHeight="1" outlineLevel="1" x14ac:dyDescent="0.2">
      <c r="B24" s="30"/>
      <c r="C24" s="31" t="s">
        <v>50</v>
      </c>
      <c r="D24" s="32" t="s">
        <v>51</v>
      </c>
      <c r="E24" s="32"/>
      <c r="F24" s="33">
        <v>0.38</v>
      </c>
      <c r="G24" s="33">
        <f>$F$24</f>
        <v>0.38</v>
      </c>
      <c r="H24" s="34">
        <f>2.42</f>
        <v>2.42</v>
      </c>
      <c r="I24" s="34">
        <f>ROUND($G$24*$H$24,3)</f>
        <v>0.92</v>
      </c>
      <c r="J24" s="64"/>
      <c r="K24" s="64"/>
      <c r="L24" s="34">
        <f>$K$24+$J$24</f>
        <v>0</v>
      </c>
      <c r="M24" s="34">
        <f>$G$24*$J$24</f>
        <v>0</v>
      </c>
      <c r="N24" s="34">
        <f>$I$24*$K$24</f>
        <v>0</v>
      </c>
      <c r="O24" s="34">
        <f>$N$24+$M$24</f>
        <v>0</v>
      </c>
      <c r="P24" s="36"/>
      <c r="Q24" s="70"/>
    </row>
    <row r="25" spans="2:17" s="1" customFormat="1" ht="11.1" customHeight="1" outlineLevel="1" x14ac:dyDescent="0.2">
      <c r="B25" s="30"/>
      <c r="C25" s="31" t="s">
        <v>52</v>
      </c>
      <c r="D25" s="32" t="s">
        <v>51</v>
      </c>
      <c r="E25" s="32"/>
      <c r="F25" s="33">
        <v>4.0000000000000001E-3</v>
      </c>
      <c r="G25" s="33">
        <f>$F$25</f>
        <v>4.0000000000000001E-3</v>
      </c>
      <c r="H25" s="34">
        <f>1.03</f>
        <v>1.03</v>
      </c>
      <c r="I25" s="34">
        <f>ROUND($G$25*$H$25,3)</f>
        <v>4.0000000000000001E-3</v>
      </c>
      <c r="J25" s="64"/>
      <c r="K25" s="64"/>
      <c r="L25" s="34">
        <f>$K$25+$J$25</f>
        <v>0</v>
      </c>
      <c r="M25" s="34">
        <f>$G$25*$J$25</f>
        <v>0</v>
      </c>
      <c r="N25" s="34">
        <f>$I$25*$K$25</f>
        <v>0</v>
      </c>
      <c r="O25" s="34">
        <f>$N$25+$M$25</f>
        <v>0</v>
      </c>
      <c r="P25" s="36"/>
      <c r="Q25" s="70"/>
    </row>
    <row r="26" spans="2:17" s="17" customFormat="1" ht="51.95" customHeight="1" outlineLevel="1" x14ac:dyDescent="0.15">
      <c r="B26" s="18">
        <v>5</v>
      </c>
      <c r="C26" s="19" t="s">
        <v>53</v>
      </c>
      <c r="D26" s="20" t="s">
        <v>54</v>
      </c>
      <c r="E26" s="20"/>
      <c r="F26" s="21">
        <v>188.24</v>
      </c>
      <c r="G26" s="21">
        <v>188.24</v>
      </c>
      <c r="H26" s="22"/>
      <c r="I26" s="21">
        <v>188.24</v>
      </c>
      <c r="J26" s="60"/>
      <c r="K26" s="60"/>
      <c r="L26" s="22">
        <f>$O$26/$I$26</f>
        <v>0</v>
      </c>
      <c r="M26" s="22">
        <f>$M$27+$M$28</f>
        <v>0</v>
      </c>
      <c r="N26" s="22">
        <f>$N$27+$N$28</f>
        <v>0</v>
      </c>
      <c r="O26" s="22">
        <f>$O$27+$O$28</f>
        <v>0</v>
      </c>
      <c r="P26" s="23" t="s">
        <v>55</v>
      </c>
      <c r="Q26" s="68"/>
    </row>
    <row r="27" spans="2:17" s="24" customFormat="1" ht="11.1" customHeight="1" outlineLevel="1" x14ac:dyDescent="0.2">
      <c r="B27" s="25"/>
      <c r="C27" s="26" t="s">
        <v>19</v>
      </c>
      <c r="D27" s="27" t="s">
        <v>54</v>
      </c>
      <c r="E27" s="27"/>
      <c r="F27" s="28">
        <v>188.24</v>
      </c>
      <c r="G27" s="28">
        <f>$F$27</f>
        <v>188.24</v>
      </c>
      <c r="H27" s="28">
        <v>1</v>
      </c>
      <c r="I27" s="29">
        <f>ROUND($G$27*$H$27,3)</f>
        <v>188.24</v>
      </c>
      <c r="J27" s="63"/>
      <c r="K27" s="62"/>
      <c r="L27" s="52">
        <f>$K$27+$J$27</f>
        <v>0</v>
      </c>
      <c r="M27" s="29">
        <f>$G$27*$J$27</f>
        <v>0</v>
      </c>
      <c r="N27" s="29">
        <f>$I$27*$K$27</f>
        <v>0</v>
      </c>
      <c r="O27" s="29">
        <f>$N$27+$M$27</f>
        <v>0</v>
      </c>
      <c r="P27" s="29"/>
      <c r="Q27" s="69"/>
    </row>
    <row r="28" spans="2:17" s="1" customFormat="1" ht="11.1" customHeight="1" outlineLevel="1" x14ac:dyDescent="0.2">
      <c r="B28" s="30"/>
      <c r="C28" s="31" t="s">
        <v>56</v>
      </c>
      <c r="D28" s="32" t="s">
        <v>54</v>
      </c>
      <c r="E28" s="32"/>
      <c r="F28" s="33">
        <v>188.24</v>
      </c>
      <c r="G28" s="33">
        <f>$F$28</f>
        <v>188.24</v>
      </c>
      <c r="H28" s="34">
        <f>1.02</f>
        <v>1.02</v>
      </c>
      <c r="I28" s="34">
        <f>ROUND($G$28*$H$28,3)</f>
        <v>192.005</v>
      </c>
      <c r="J28" s="64"/>
      <c r="K28" s="64"/>
      <c r="L28" s="34">
        <f>$K$28+$J$28</f>
        <v>0</v>
      </c>
      <c r="M28" s="34">
        <f>$G$28*$J$28</f>
        <v>0</v>
      </c>
      <c r="N28" s="34">
        <f>$I$28*$K$28</f>
        <v>0</v>
      </c>
      <c r="O28" s="34">
        <f>$N$28+$M$28</f>
        <v>0</v>
      </c>
      <c r="P28" s="36"/>
      <c r="Q28" s="70"/>
    </row>
    <row r="29" spans="2:17" s="4" customFormat="1" ht="24.95" customHeight="1" outlineLevel="1" x14ac:dyDescent="0.2">
      <c r="B29" s="11"/>
      <c r="C29" s="12" t="s">
        <v>57</v>
      </c>
      <c r="D29" s="13"/>
      <c r="E29" s="13"/>
      <c r="F29" s="12"/>
      <c r="G29" s="12"/>
      <c r="H29" s="12"/>
      <c r="I29" s="12"/>
      <c r="J29" s="65"/>
      <c r="K29" s="65"/>
      <c r="L29" s="12"/>
      <c r="M29" s="14">
        <f>$M$30</f>
        <v>0</v>
      </c>
      <c r="N29" s="14">
        <f>$N$30</f>
        <v>0</v>
      </c>
      <c r="O29" s="15">
        <f>$O$30</f>
        <v>0</v>
      </c>
      <c r="P29" s="16"/>
      <c r="Q29" s="67"/>
    </row>
    <row r="30" spans="2:17" s="17" customFormat="1" ht="42" customHeight="1" outlineLevel="1" x14ac:dyDescent="0.15">
      <c r="B30" s="18">
        <v>6</v>
      </c>
      <c r="C30" s="19" t="s">
        <v>57</v>
      </c>
      <c r="D30" s="20" t="s">
        <v>54</v>
      </c>
      <c r="E30" s="20"/>
      <c r="F30" s="21">
        <v>2</v>
      </c>
      <c r="G30" s="21">
        <v>2</v>
      </c>
      <c r="H30" s="22"/>
      <c r="I30" s="21">
        <v>2</v>
      </c>
      <c r="J30" s="60"/>
      <c r="K30" s="60"/>
      <c r="L30" s="22">
        <f>$O$30/$I$30</f>
        <v>0</v>
      </c>
      <c r="M30" s="22">
        <f>$M$31+$M$32+$M$33+$M$34</f>
        <v>0</v>
      </c>
      <c r="N30" s="22">
        <f>$N$31+$N$32+$N$33+$N$34</f>
        <v>0</v>
      </c>
      <c r="O30" s="22">
        <f>$O$31+$O$32+$O$33+$O$34</f>
        <v>0</v>
      </c>
      <c r="P30" s="23" t="s">
        <v>58</v>
      </c>
      <c r="Q30" s="68"/>
    </row>
    <row r="31" spans="2:17" s="24" customFormat="1" ht="11.1" customHeight="1" outlineLevel="1" x14ac:dyDescent="0.2">
      <c r="B31" s="25"/>
      <c r="C31" s="26" t="s">
        <v>19</v>
      </c>
      <c r="D31" s="27" t="s">
        <v>54</v>
      </c>
      <c r="E31" s="27"/>
      <c r="F31" s="28">
        <v>2</v>
      </c>
      <c r="G31" s="28">
        <f>$F$31</f>
        <v>2</v>
      </c>
      <c r="H31" s="28">
        <v>1</v>
      </c>
      <c r="I31" s="29">
        <f>ROUND($G$31*$H$31,3)</f>
        <v>2</v>
      </c>
      <c r="J31" s="63"/>
      <c r="K31" s="62"/>
      <c r="L31" s="52">
        <f>$K$31+$J$31</f>
        <v>0</v>
      </c>
      <c r="M31" s="29">
        <f>$G$31*$J$31</f>
        <v>0</v>
      </c>
      <c r="N31" s="29">
        <f>$I$31*$K$31</f>
        <v>0</v>
      </c>
      <c r="O31" s="29">
        <f>$N$31+$M$31</f>
        <v>0</v>
      </c>
      <c r="P31" s="29"/>
      <c r="Q31" s="69"/>
    </row>
    <row r="32" spans="2:17" s="1" customFormat="1" ht="21.95" customHeight="1" outlineLevel="1" x14ac:dyDescent="0.2">
      <c r="B32" s="30"/>
      <c r="C32" s="31" t="s">
        <v>59</v>
      </c>
      <c r="D32" s="32" t="s">
        <v>43</v>
      </c>
      <c r="E32" s="32"/>
      <c r="F32" s="33">
        <v>32</v>
      </c>
      <c r="G32" s="33">
        <f>$F$32</f>
        <v>32</v>
      </c>
      <c r="H32" s="35">
        <v>1</v>
      </c>
      <c r="I32" s="34">
        <f>ROUND($G$32*$H$32,3)</f>
        <v>32</v>
      </c>
      <c r="J32" s="64"/>
      <c r="K32" s="64"/>
      <c r="L32" s="34">
        <f>$K$32+$J$32</f>
        <v>0</v>
      </c>
      <c r="M32" s="34">
        <f>$G$32*$J$32</f>
        <v>0</v>
      </c>
      <c r="N32" s="34">
        <f>$I$32*$K$32</f>
        <v>0</v>
      </c>
      <c r="O32" s="34">
        <f>$N$32+$M$32</f>
        <v>0</v>
      </c>
      <c r="P32" s="36" t="s">
        <v>60</v>
      </c>
      <c r="Q32" s="70"/>
    </row>
    <row r="33" spans="2:17" s="1" customFormat="1" ht="56.1" customHeight="1" outlineLevel="1" x14ac:dyDescent="0.2">
      <c r="B33" s="30"/>
      <c r="C33" s="31" t="s">
        <v>61</v>
      </c>
      <c r="D33" s="32" t="s">
        <v>51</v>
      </c>
      <c r="E33" s="32"/>
      <c r="F33" s="33">
        <v>2.8000000000000001E-2</v>
      </c>
      <c r="G33" s="33">
        <f>$F$33</f>
        <v>2.8000000000000001E-2</v>
      </c>
      <c r="H33" s="34">
        <f>1.03</f>
        <v>1.03</v>
      </c>
      <c r="I33" s="34">
        <f>ROUND($G$33*$H$33,3)</f>
        <v>2.9000000000000001E-2</v>
      </c>
      <c r="J33" s="64"/>
      <c r="K33" s="64"/>
      <c r="L33" s="34">
        <f>$K$33+$J$33</f>
        <v>0</v>
      </c>
      <c r="M33" s="34">
        <f>$G$33*$J$33</f>
        <v>0</v>
      </c>
      <c r="N33" s="34">
        <f>$I$33*$K$33</f>
        <v>0</v>
      </c>
      <c r="O33" s="34">
        <f>$N$33+$M$33</f>
        <v>0</v>
      </c>
      <c r="P33" s="36" t="s">
        <v>62</v>
      </c>
      <c r="Q33" s="70"/>
    </row>
    <row r="34" spans="2:17" s="1" customFormat="1" ht="33" customHeight="1" outlineLevel="1" x14ac:dyDescent="0.2">
      <c r="B34" s="30"/>
      <c r="C34" s="31" t="s">
        <v>63</v>
      </c>
      <c r="D34" s="32" t="s">
        <v>51</v>
      </c>
      <c r="E34" s="32"/>
      <c r="F34" s="33">
        <v>2.1999999999999999E-2</v>
      </c>
      <c r="G34" s="33">
        <f>$F$34</f>
        <v>2.1999999999999999E-2</v>
      </c>
      <c r="H34" s="34">
        <f>1.03</f>
        <v>1.03</v>
      </c>
      <c r="I34" s="34">
        <f>ROUND($G$34*$H$34,3)</f>
        <v>2.3E-2</v>
      </c>
      <c r="J34" s="64"/>
      <c r="K34" s="64"/>
      <c r="L34" s="34">
        <f>$K$34+$J$34</f>
        <v>0</v>
      </c>
      <c r="M34" s="34">
        <f>$G$34*$J$34</f>
        <v>0</v>
      </c>
      <c r="N34" s="34">
        <f>$I$34*$K$34</f>
        <v>0</v>
      </c>
      <c r="O34" s="34">
        <f>$N$34+$M$34</f>
        <v>0</v>
      </c>
      <c r="P34" s="36" t="s">
        <v>64</v>
      </c>
      <c r="Q34" s="70"/>
    </row>
    <row r="35" spans="2:17" s="4" customFormat="1" ht="12" customHeight="1" x14ac:dyDescent="0.2">
      <c r="B35" s="37"/>
      <c r="C35" s="38" t="s">
        <v>65</v>
      </c>
      <c r="D35" s="39"/>
      <c r="E35" s="39"/>
      <c r="F35" s="39"/>
      <c r="G35" s="39"/>
      <c r="H35" s="39"/>
      <c r="I35" s="39"/>
      <c r="J35" s="66"/>
      <c r="K35" s="66"/>
      <c r="L35" s="39"/>
      <c r="M35" s="40">
        <f>$M$14+$M$29</f>
        <v>0</v>
      </c>
      <c r="N35" s="40">
        <f>$N$14+$N$29</f>
        <v>0</v>
      </c>
      <c r="O35" s="40">
        <f>$O$14+$O$29</f>
        <v>0</v>
      </c>
      <c r="P35" s="40"/>
      <c r="Q35" s="71"/>
    </row>
    <row r="36" spans="2:17" s="1" customFormat="1" ht="11.1" customHeight="1" x14ac:dyDescent="0.2">
      <c r="B36" s="41"/>
      <c r="C36" s="42" t="s">
        <v>66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O36" s="34"/>
      <c r="P36" s="34"/>
      <c r="Q36" s="34"/>
    </row>
    <row r="37" spans="2:17" s="24" customFormat="1" ht="11.1" customHeight="1" x14ac:dyDescent="0.2">
      <c r="B37" s="43"/>
      <c r="C37" s="44" t="s">
        <v>67</v>
      </c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6">
        <f>$N$14+$N$29</f>
        <v>0</v>
      </c>
      <c r="P37" s="47"/>
      <c r="Q37" s="47"/>
    </row>
    <row r="38" spans="2:17" s="24" customFormat="1" ht="11.1" customHeight="1" x14ac:dyDescent="0.2">
      <c r="B38" s="43"/>
      <c r="C38" s="44" t="s">
        <v>68</v>
      </c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8">
        <f>$M$14+$M$29</f>
        <v>0</v>
      </c>
      <c r="P38" s="29"/>
      <c r="Q38" s="29"/>
    </row>
    <row r="39" spans="2:17" s="24" customFormat="1" ht="11.1" customHeight="1" x14ac:dyDescent="0.2">
      <c r="B39" s="43"/>
      <c r="C39" s="44" t="s">
        <v>69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8">
        <f>($O$35)*0.166666666666666</f>
        <v>0</v>
      </c>
      <c r="P39" s="29"/>
      <c r="Q39" s="29"/>
    </row>
    <row r="40" spans="2:17" s="1" customFormat="1" ht="44.1" customHeight="1" x14ac:dyDescent="0.2">
      <c r="B40" s="30"/>
      <c r="C40" s="49" t="s">
        <v>70</v>
      </c>
      <c r="D40" s="30"/>
      <c r="E40" s="30"/>
      <c r="F40" s="30"/>
      <c r="G40" s="30"/>
      <c r="H40" s="30"/>
      <c r="I40" s="30"/>
      <c r="J40" s="30"/>
      <c r="K40" s="30"/>
      <c r="L40" s="30"/>
      <c r="M40" s="45">
        <f>$M$41+$M$42+$M$43+$M$44+$M$45+$M$46+$M$47+$M$48+$M$49+$M$50+$M$51+$M$52</f>
        <v>0</v>
      </c>
      <c r="N40" s="45">
        <f>$N$41+$N$42+$N$43+$N$44+$N$45+$N$46+$N$47+$N$48+$N$49+$N$50+$N$51+$N$52</f>
        <v>0</v>
      </c>
      <c r="O40" s="45">
        <f>$O$41+$O$42+$O$43+$O$44+$O$45+$O$46+$O$47+$O$48+$O$49+$O$50+$O$51+$O$52</f>
        <v>0</v>
      </c>
      <c r="P40" s="30"/>
      <c r="Q40" s="30"/>
    </row>
    <row r="41" spans="2:17" s="75" customFormat="1" ht="11.1" customHeight="1" x14ac:dyDescent="0.2">
      <c r="B41" s="72"/>
      <c r="C41" s="72"/>
      <c r="D41" s="72"/>
      <c r="E41" s="72"/>
      <c r="F41" s="73"/>
      <c r="G41" s="73">
        <f>$F$41</f>
        <v>0</v>
      </c>
      <c r="H41" s="74">
        <v>1</v>
      </c>
      <c r="I41" s="73">
        <f>ROUND($G$41*$H$41,3)</f>
        <v>0</v>
      </c>
      <c r="J41" s="64"/>
      <c r="K41" s="64"/>
      <c r="L41" s="73">
        <f>$K$41+$J$41</f>
        <v>0</v>
      </c>
      <c r="M41" s="73">
        <f>$G$41*$J$41</f>
        <v>0</v>
      </c>
      <c r="N41" s="73">
        <f>$I$41*$K$41</f>
        <v>0</v>
      </c>
      <c r="O41" s="73">
        <f>$N$41+$M$41</f>
        <v>0</v>
      </c>
      <c r="P41" s="72"/>
      <c r="Q41" s="72"/>
    </row>
    <row r="42" spans="2:17" s="75" customFormat="1" ht="11.1" customHeight="1" x14ac:dyDescent="0.2">
      <c r="B42" s="72"/>
      <c r="C42" s="72"/>
      <c r="D42" s="72"/>
      <c r="E42" s="72"/>
      <c r="F42" s="73"/>
      <c r="G42" s="73">
        <f>$F$42</f>
        <v>0</v>
      </c>
      <c r="H42" s="74">
        <v>1</v>
      </c>
      <c r="I42" s="73">
        <f>ROUND($G$42*$H$42,3)</f>
        <v>0</v>
      </c>
      <c r="J42" s="64"/>
      <c r="K42" s="64"/>
      <c r="L42" s="73">
        <f>$K$42+$J$42</f>
        <v>0</v>
      </c>
      <c r="M42" s="73">
        <f>$G$42*$J$42</f>
        <v>0</v>
      </c>
      <c r="N42" s="73">
        <f>$I$42*$K$42</f>
        <v>0</v>
      </c>
      <c r="O42" s="73">
        <f>$N$42+$M$42</f>
        <v>0</v>
      </c>
      <c r="P42" s="72"/>
      <c r="Q42" s="72"/>
    </row>
    <row r="43" spans="2:17" s="75" customFormat="1" ht="11.1" customHeight="1" x14ac:dyDescent="0.2">
      <c r="B43" s="72"/>
      <c r="C43" s="72"/>
      <c r="D43" s="72"/>
      <c r="E43" s="72"/>
      <c r="F43" s="73"/>
      <c r="G43" s="73">
        <f>$F$43</f>
        <v>0</v>
      </c>
      <c r="H43" s="74">
        <v>1</v>
      </c>
      <c r="I43" s="73">
        <f>ROUND($G$43*$H$43,3)</f>
        <v>0</v>
      </c>
      <c r="J43" s="64"/>
      <c r="K43" s="64"/>
      <c r="L43" s="73">
        <f>$K$43+$J$43</f>
        <v>0</v>
      </c>
      <c r="M43" s="73">
        <f>$G$43*$J$43</f>
        <v>0</v>
      </c>
      <c r="N43" s="73">
        <f>$I$43*$K$43</f>
        <v>0</v>
      </c>
      <c r="O43" s="73">
        <f>$N$43+$M$43</f>
        <v>0</v>
      </c>
      <c r="P43" s="72"/>
      <c r="Q43" s="72"/>
    </row>
    <row r="44" spans="2:17" s="75" customFormat="1" ht="11.1" customHeight="1" x14ac:dyDescent="0.2">
      <c r="B44" s="72"/>
      <c r="C44" s="72"/>
      <c r="D44" s="72"/>
      <c r="E44" s="72"/>
      <c r="F44" s="73"/>
      <c r="G44" s="73">
        <f>$F$44</f>
        <v>0</v>
      </c>
      <c r="H44" s="74">
        <v>1</v>
      </c>
      <c r="I44" s="73">
        <f>ROUND($G$44*$H$44,3)</f>
        <v>0</v>
      </c>
      <c r="J44" s="64"/>
      <c r="K44" s="64"/>
      <c r="L44" s="73">
        <f>$K$44+$J$44</f>
        <v>0</v>
      </c>
      <c r="M44" s="73">
        <f>$G$44*$J$44</f>
        <v>0</v>
      </c>
      <c r="N44" s="73">
        <f>$I$44*$K$44</f>
        <v>0</v>
      </c>
      <c r="O44" s="73">
        <f>$N$44+$M$44</f>
        <v>0</v>
      </c>
      <c r="P44" s="72"/>
      <c r="Q44" s="72"/>
    </row>
    <row r="45" spans="2:17" s="75" customFormat="1" ht="11.1" customHeight="1" x14ac:dyDescent="0.2">
      <c r="B45" s="72"/>
      <c r="C45" s="72"/>
      <c r="D45" s="72"/>
      <c r="E45" s="72"/>
      <c r="F45" s="73"/>
      <c r="G45" s="73">
        <f>$F$45</f>
        <v>0</v>
      </c>
      <c r="H45" s="74">
        <v>1</v>
      </c>
      <c r="I45" s="73">
        <f>ROUND($G$45*$H$45,3)</f>
        <v>0</v>
      </c>
      <c r="J45" s="64"/>
      <c r="K45" s="64"/>
      <c r="L45" s="73">
        <f>$K$45+$J$45</f>
        <v>0</v>
      </c>
      <c r="M45" s="73">
        <f>$G$45*$J$45</f>
        <v>0</v>
      </c>
      <c r="N45" s="73">
        <f>$I$45*$K$45</f>
        <v>0</v>
      </c>
      <c r="O45" s="73">
        <f>$N$45+$M$45</f>
        <v>0</v>
      </c>
      <c r="P45" s="72"/>
      <c r="Q45" s="72"/>
    </row>
    <row r="46" spans="2:17" s="75" customFormat="1" ht="11.1" customHeight="1" x14ac:dyDescent="0.2">
      <c r="B46" s="72"/>
      <c r="C46" s="72"/>
      <c r="D46" s="72"/>
      <c r="E46" s="72"/>
      <c r="F46" s="73"/>
      <c r="G46" s="73">
        <f>$F$46</f>
        <v>0</v>
      </c>
      <c r="H46" s="74">
        <v>1</v>
      </c>
      <c r="I46" s="73">
        <f>ROUND($G$46*$H$46,3)</f>
        <v>0</v>
      </c>
      <c r="J46" s="64"/>
      <c r="K46" s="64"/>
      <c r="L46" s="73">
        <f>$K$46+$J$46</f>
        <v>0</v>
      </c>
      <c r="M46" s="73">
        <f>$G$46*$J$46</f>
        <v>0</v>
      </c>
      <c r="N46" s="73">
        <f>$I$46*$K$46</f>
        <v>0</v>
      </c>
      <c r="O46" s="73">
        <f>$N$46+$M$46</f>
        <v>0</v>
      </c>
      <c r="P46" s="72"/>
      <c r="Q46" s="72"/>
    </row>
    <row r="47" spans="2:17" s="75" customFormat="1" ht="11.1" customHeight="1" x14ac:dyDescent="0.2">
      <c r="B47" s="72"/>
      <c r="C47" s="72"/>
      <c r="D47" s="72"/>
      <c r="E47" s="72"/>
      <c r="F47" s="73"/>
      <c r="G47" s="73">
        <f>$F$47</f>
        <v>0</v>
      </c>
      <c r="H47" s="74">
        <v>1</v>
      </c>
      <c r="I47" s="73">
        <f>ROUND($G$47*$H$47,3)</f>
        <v>0</v>
      </c>
      <c r="J47" s="64"/>
      <c r="K47" s="64"/>
      <c r="L47" s="73">
        <f>$K$47+$J$47</f>
        <v>0</v>
      </c>
      <c r="M47" s="73">
        <f>$G$47*$J$47</f>
        <v>0</v>
      </c>
      <c r="N47" s="73">
        <f>$I$47*$K$47</f>
        <v>0</v>
      </c>
      <c r="O47" s="73">
        <f>$N$47+$M$47</f>
        <v>0</v>
      </c>
      <c r="P47" s="72"/>
      <c r="Q47" s="72"/>
    </row>
    <row r="48" spans="2:17" s="75" customFormat="1" ht="11.1" customHeight="1" x14ac:dyDescent="0.2">
      <c r="B48" s="72"/>
      <c r="C48" s="72"/>
      <c r="D48" s="72"/>
      <c r="E48" s="72"/>
      <c r="F48" s="73"/>
      <c r="G48" s="73">
        <f>$F$48</f>
        <v>0</v>
      </c>
      <c r="H48" s="74">
        <v>1</v>
      </c>
      <c r="I48" s="73">
        <f>ROUND($G$48*$H$48,3)</f>
        <v>0</v>
      </c>
      <c r="J48" s="64"/>
      <c r="K48" s="64"/>
      <c r="L48" s="73">
        <f>$K$48+$J$48</f>
        <v>0</v>
      </c>
      <c r="M48" s="73">
        <f>$G$48*$J$48</f>
        <v>0</v>
      </c>
      <c r="N48" s="73">
        <f>$I$48*$K$48</f>
        <v>0</v>
      </c>
      <c r="O48" s="73">
        <f>$N$48+$M$48</f>
        <v>0</v>
      </c>
      <c r="P48" s="72"/>
      <c r="Q48" s="72"/>
    </row>
    <row r="49" spans="2:17" s="75" customFormat="1" ht="11.1" customHeight="1" x14ac:dyDescent="0.2">
      <c r="B49" s="72"/>
      <c r="C49" s="72"/>
      <c r="D49" s="72"/>
      <c r="E49" s="72"/>
      <c r="F49" s="73"/>
      <c r="G49" s="73">
        <f>$F$49</f>
        <v>0</v>
      </c>
      <c r="H49" s="74">
        <v>1</v>
      </c>
      <c r="I49" s="73">
        <f>ROUND($G$49*$H$49,3)</f>
        <v>0</v>
      </c>
      <c r="J49" s="64"/>
      <c r="K49" s="64"/>
      <c r="L49" s="73">
        <f>$K$49+$J$49</f>
        <v>0</v>
      </c>
      <c r="M49" s="73">
        <f>$G$49*$J$49</f>
        <v>0</v>
      </c>
      <c r="N49" s="73">
        <f>$I$49*$K$49</f>
        <v>0</v>
      </c>
      <c r="O49" s="73">
        <f>$N$49+$M$49</f>
        <v>0</v>
      </c>
      <c r="P49" s="72"/>
      <c r="Q49" s="72"/>
    </row>
    <row r="50" spans="2:17" s="75" customFormat="1" ht="11.1" customHeight="1" x14ac:dyDescent="0.2">
      <c r="B50" s="72"/>
      <c r="C50" s="72"/>
      <c r="D50" s="72"/>
      <c r="E50" s="72"/>
      <c r="F50" s="73"/>
      <c r="G50" s="73">
        <f>$F$50</f>
        <v>0</v>
      </c>
      <c r="H50" s="74">
        <v>1</v>
      </c>
      <c r="I50" s="73">
        <f>ROUND($G$50*$H$50,3)</f>
        <v>0</v>
      </c>
      <c r="J50" s="64"/>
      <c r="K50" s="64"/>
      <c r="L50" s="73">
        <f>$K$50+$J$50</f>
        <v>0</v>
      </c>
      <c r="M50" s="73">
        <f>$G$50*$J$50</f>
        <v>0</v>
      </c>
      <c r="N50" s="73">
        <f>$I$50*$K$50</f>
        <v>0</v>
      </c>
      <c r="O50" s="73">
        <f>$N$50+$M$50</f>
        <v>0</v>
      </c>
      <c r="P50" s="72"/>
      <c r="Q50" s="72"/>
    </row>
    <row r="51" spans="2:17" s="75" customFormat="1" ht="11.1" customHeight="1" x14ac:dyDescent="0.2">
      <c r="B51" s="72"/>
      <c r="C51" s="72"/>
      <c r="D51" s="72"/>
      <c r="E51" s="72"/>
      <c r="F51" s="73"/>
      <c r="G51" s="73">
        <f>$F$51</f>
        <v>0</v>
      </c>
      <c r="H51" s="74">
        <v>1</v>
      </c>
      <c r="I51" s="73">
        <f>ROUND($G$51*$H$51,3)</f>
        <v>0</v>
      </c>
      <c r="J51" s="64"/>
      <c r="K51" s="64"/>
      <c r="L51" s="73">
        <f>$K$51+$J$51</f>
        <v>0</v>
      </c>
      <c r="M51" s="73">
        <f>$G$51*$J$51</f>
        <v>0</v>
      </c>
      <c r="N51" s="73">
        <f>$I$51*$K$51</f>
        <v>0</v>
      </c>
      <c r="O51" s="73">
        <f>$N$51+$M$51</f>
        <v>0</v>
      </c>
      <c r="P51" s="72"/>
      <c r="Q51" s="72"/>
    </row>
    <row r="52" spans="2:17" s="75" customFormat="1" ht="11.1" customHeight="1" x14ac:dyDescent="0.2">
      <c r="B52" s="72"/>
      <c r="C52" s="72"/>
      <c r="D52" s="72"/>
      <c r="E52" s="72"/>
      <c r="F52" s="73"/>
      <c r="G52" s="73">
        <f>$F$52</f>
        <v>0</v>
      </c>
      <c r="H52" s="74">
        <v>1</v>
      </c>
      <c r="I52" s="73">
        <f>ROUND($G$52*$H$52,3)</f>
        <v>0</v>
      </c>
      <c r="J52" s="64"/>
      <c r="K52" s="64"/>
      <c r="L52" s="73">
        <f>$K$52+$J$52</f>
        <v>0</v>
      </c>
      <c r="M52" s="73">
        <f>$G$52*$J$52</f>
        <v>0</v>
      </c>
      <c r="N52" s="73">
        <f>$I$52*$K$52</f>
        <v>0</v>
      </c>
      <c r="O52" s="73">
        <f>$N$52+$M$52</f>
        <v>0</v>
      </c>
      <c r="P52" s="72"/>
      <c r="Q52" s="72"/>
    </row>
    <row r="53" spans="2:17" s="1" customFormat="1" ht="11.1" customHeight="1" x14ac:dyDescent="0.2"/>
    <row r="54" spans="2:17" s="1" customFormat="1" ht="11.1" customHeight="1" x14ac:dyDescent="0.2">
      <c r="C54" s="24" t="s">
        <v>71</v>
      </c>
    </row>
    <row r="55" spans="2:17" s="1" customFormat="1" ht="11.1" customHeight="1" x14ac:dyDescent="0.2"/>
    <row r="56" spans="2:17" s="1" customFormat="1" ht="11.1" customHeight="1" x14ac:dyDescent="0.2">
      <c r="C56" s="50" t="s">
        <v>72</v>
      </c>
    </row>
    <row r="57" spans="2:17" s="1" customFormat="1" ht="11.1" customHeight="1" x14ac:dyDescent="0.2"/>
  </sheetData>
  <sheetProtection algorithmName="SHA-512" hashValue="xBEOvuEn24oGOTpmTOc6TOiXCsQXONlaxkYd5zEXXKbqPvSAANEtdmhNgt0V4fwUguFOCY16WomZMiYyiEiebw==" saltValue="q0FWepc43SZiuz561qM1Jw==" spinCount="100000" sheet="1" insertColumns="0" insertRows="0" insertHyperlinks="0" sort="0" autoFilter="0" pivotTables="0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2023-03-13T08:42:56Z</dcterms:modified>
</cp:coreProperties>
</file>