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6. Экодолье\4. Квартал 15 (ГП-1)\Устройство покрытия террас\"/>
    </mc:Choice>
  </mc:AlternateContent>
  <xr:revisionPtr revIDLastSave="0" documentId="13_ncr:1_{C1452467-19CC-4342-B0DF-17E038B47708}" xr6:coauthVersionLast="40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</workbook>
</file>

<file path=xl/calcChain.xml><?xml version="1.0" encoding="utf-8"?>
<calcChain xmlns="http://schemas.openxmlformats.org/spreadsheetml/2006/main">
  <c r="V43" i="1" l="1"/>
  <c r="Q43" i="1"/>
  <c r="W43" i="1" s="1"/>
  <c r="W42" i="1"/>
  <c r="V42" i="1"/>
  <c r="S42" i="1"/>
  <c r="X42" i="1" s="1"/>
  <c r="Y42" i="1" s="1"/>
  <c r="Q42" i="1"/>
  <c r="V41" i="1"/>
  <c r="Q41" i="1"/>
  <c r="W41" i="1" s="1"/>
  <c r="V40" i="1"/>
  <c r="Q40" i="1"/>
  <c r="S40" i="1" s="1"/>
  <c r="X40" i="1" s="1"/>
  <c r="V39" i="1"/>
  <c r="Q39" i="1"/>
  <c r="W39" i="1" s="1"/>
  <c r="V38" i="1"/>
  <c r="Q38" i="1"/>
  <c r="W38" i="1" s="1"/>
  <c r="V37" i="1"/>
  <c r="Q37" i="1"/>
  <c r="W37" i="1" s="1"/>
  <c r="V36" i="1"/>
  <c r="Q36" i="1"/>
  <c r="W36" i="1" s="1"/>
  <c r="V35" i="1"/>
  <c r="Q35" i="1"/>
  <c r="W35" i="1" s="1"/>
  <c r="V34" i="1"/>
  <c r="Q34" i="1"/>
  <c r="W34" i="1" s="1"/>
  <c r="V33" i="1"/>
  <c r="Q33" i="1"/>
  <c r="W33" i="1" s="1"/>
  <c r="V32" i="1"/>
  <c r="Q32" i="1"/>
  <c r="W32" i="1" s="1"/>
  <c r="W25" i="1"/>
  <c r="V25" i="1"/>
  <c r="Q25" i="1"/>
  <c r="S25" i="1" s="1"/>
  <c r="X25" i="1" s="1"/>
  <c r="Y25" i="1" s="1"/>
  <c r="V24" i="1"/>
  <c r="Q24" i="1"/>
  <c r="W24" i="1" s="1"/>
  <c r="W23" i="1" s="1"/>
  <c r="V22" i="1"/>
  <c r="Q22" i="1"/>
  <c r="W22" i="1" s="1"/>
  <c r="W21" i="1"/>
  <c r="V21" i="1"/>
  <c r="S21" i="1"/>
  <c r="X21" i="1" s="1"/>
  <c r="Y21" i="1" s="1"/>
  <c r="Q21" i="1"/>
  <c r="V20" i="1"/>
  <c r="Q20" i="1"/>
  <c r="W20" i="1" s="1"/>
  <c r="V18" i="1"/>
  <c r="S18" i="1"/>
  <c r="X18" i="1" s="1"/>
  <c r="Y18" i="1" s="1"/>
  <c r="Q18" i="1"/>
  <c r="W18" i="1" s="1"/>
  <c r="V17" i="1"/>
  <c r="Q17" i="1"/>
  <c r="W17" i="1" s="1"/>
  <c r="V16" i="1"/>
  <c r="S16" i="1"/>
  <c r="X16" i="1" s="1"/>
  <c r="Q16" i="1"/>
  <c r="W16" i="1" s="1"/>
  <c r="W15" i="1" l="1"/>
  <c r="Y16" i="1"/>
  <c r="W19" i="1"/>
  <c r="S38" i="1"/>
  <c r="X38" i="1" s="1"/>
  <c r="Y38" i="1" s="1"/>
  <c r="W40" i="1"/>
  <c r="Y40" i="1" s="1"/>
  <c r="S32" i="1"/>
  <c r="X32" i="1" s="1"/>
  <c r="S36" i="1"/>
  <c r="X36" i="1" s="1"/>
  <c r="Y36" i="1" s="1"/>
  <c r="S17" i="1"/>
  <c r="X17" i="1" s="1"/>
  <c r="Y17" i="1" s="1"/>
  <c r="S20" i="1"/>
  <c r="X20" i="1" s="1"/>
  <c r="S33" i="1"/>
  <c r="X33" i="1" s="1"/>
  <c r="Y33" i="1" s="1"/>
  <c r="S35" i="1"/>
  <c r="X35" i="1" s="1"/>
  <c r="Y35" i="1" s="1"/>
  <c r="S37" i="1"/>
  <c r="X37" i="1" s="1"/>
  <c r="Y37" i="1" s="1"/>
  <c r="S39" i="1"/>
  <c r="X39" i="1" s="1"/>
  <c r="Y39" i="1" s="1"/>
  <c r="S41" i="1"/>
  <c r="X41" i="1" s="1"/>
  <c r="Y41" i="1" s="1"/>
  <c r="S43" i="1"/>
  <c r="X43" i="1" s="1"/>
  <c r="Y43" i="1" s="1"/>
  <c r="S34" i="1"/>
  <c r="X34" i="1" s="1"/>
  <c r="Y34" i="1" s="1"/>
  <c r="S24" i="1"/>
  <c r="X24" i="1" s="1"/>
  <c r="S22" i="1"/>
  <c r="X22" i="1" s="1"/>
  <c r="Y22" i="1" s="1"/>
  <c r="W14" i="1" l="1"/>
  <c r="Y29" i="1" s="1"/>
  <c r="W13" i="1"/>
  <c r="X31" i="1"/>
  <c r="Y32" i="1"/>
  <c r="Y31" i="1" s="1"/>
  <c r="W31" i="1"/>
  <c r="Y20" i="1"/>
  <c r="Y19" i="1" s="1"/>
  <c r="V19" i="1" s="1"/>
  <c r="X19" i="1"/>
  <c r="X15" i="1"/>
  <c r="X14" i="1" s="1"/>
  <c r="Y24" i="1"/>
  <c r="Y23" i="1" s="1"/>
  <c r="V23" i="1" s="1"/>
  <c r="X23" i="1"/>
  <c r="Y15" i="1"/>
  <c r="W26" i="1" l="1"/>
  <c r="X13" i="1"/>
  <c r="Y28" i="1"/>
  <c r="X26" i="1"/>
  <c r="Y14" i="1"/>
  <c r="V15" i="1"/>
  <c r="Y13" i="1" l="1"/>
  <c r="Y26" i="1"/>
  <c r="Y30" i="1" s="1"/>
</calcChain>
</file>

<file path=xl/sharedStrings.xml><?xml version="1.0" encoding="utf-8"?>
<sst xmlns="http://schemas.openxmlformats.org/spreadsheetml/2006/main" count="101" uniqueCount="85">
  <si>
    <t>Приложение</t>
  </si>
  <si>
    <t>К договору</t>
  </si>
  <si>
    <t>Расшифровка стоимости работ</t>
  </si>
  <si>
    <t>ГП-1 ЖК "Совушки ЕКБ"</t>
  </si>
  <si>
    <t>Устройство покрытия террас (пол)</t>
  </si>
  <si>
    <t>Позиция</t>
  </si>
  <si>
    <t>Наименование и техническая характеристика</t>
  </si>
  <si>
    <t>Ед.изм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</si>
  <si>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</si>
  <si>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</si>
  <si>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</si>
  <si>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</si>
  <si>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</si>
  <si>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</si>
  <si>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</si>
  <si>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</si>
  <si>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</si>
  <si>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</si>
  <si>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>секция 1</t>
  </si>
  <si>
    <t>секция 2</t>
  </si>
  <si>
    <t>секция 3</t>
  </si>
  <si>
    <t>секция 4</t>
  </si>
  <si>
    <t>секция 5</t>
  </si>
  <si>
    <t>секция 6</t>
  </si>
  <si>
    <t>секция 7</t>
  </si>
  <si>
    <t>секция 8</t>
  </si>
  <si>
    <t>секция 9</t>
  </si>
  <si>
    <t>секция 10</t>
  </si>
  <si>
    <t>секция 11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</si>
  <si>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</si>
  <si>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</si>
  <si>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</si>
  <si>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</si>
  <si>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</si>
  <si>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</si>
  <si>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</si>
  <si>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</si>
  <si>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</si>
  <si>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</si>
  <si>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</si>
  <si>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</si>
  <si>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</si>
  <si>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</si>
  <si>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</si>
  <si>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</si>
  <si>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</si>
  <si>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</si>
  <si>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</si>
  <si>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</si>
  <si>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</si>
  <si>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</si>
  <si>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</si>
  <si>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</si>
  <si>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</si>
  <si>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</si>
  <si>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</si>
  <si>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</si>
  <si>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</si>
  <si>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Устройство покрытия террас (пол)</t>
  </si>
  <si>
    <t>Устройство покрытия террас (пол) на кровле</t>
  </si>
  <si>
    <t>Устройство основания из алюминиевых лаг на регулируемые опоры</t>
  </si>
  <si>
    <t>м2</t>
  </si>
  <si>
    <t>Количество материалов  подтверждается по факту на строительном участке. В стоимости ФОТ учтены все необходимые для завершения работ материалы: крепежные элементы, пена монтажная, герметики, коллектор угла наклона  и прочие</t>
  </si>
  <si>
    <t>Алюминиевые лаги для террасной доски 40х40, Производитель Terradeck</t>
  </si>
  <si>
    <t>м.п.</t>
  </si>
  <si>
    <t>марка на уточнении у РП,</t>
  </si>
  <si>
    <t>Опора регулируемая STANDART NEW BS-6 197-331 мм, Производитель BASIS</t>
  </si>
  <si>
    <t>шт</t>
  </si>
  <si>
    <t>марка материала по решению РП</t>
  </si>
  <si>
    <t>Устройство полов из террасной доски</t>
  </si>
  <si>
    <t>В стоимости ФОТ учтены все необходимые для завершения работ материалы: крепежные элементы, пена монтажная, герметики, коллектор угла наклона  и прочие</t>
  </si>
  <si>
    <t>Монтажный набор для лаг AISI 316 100 шт, Производитель ECOPLANK</t>
  </si>
  <si>
    <t>упаковка</t>
  </si>
  <si>
    <t>Террасная доска 3D тиснение 160х24х3000 мм, Производитель ECOPLANK</t>
  </si>
  <si>
    <t>Обрамление торцов террасной доски</t>
  </si>
  <si>
    <t>Профиль угловой для террасной доски двусторонний 50х50х3000 мм ДПК, Производитель ECOPLANK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</si>
  <si>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</si>
  <si>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</si>
  <si>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</si>
  <si>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</si>
  <si>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</si>
  <si>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</si>
  <si>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Тимшанова Ольга Леонидовна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</si>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</sst>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8"/>
      <name val="Arial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CFCFCF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right"/>
    </xf>
    <xf numFmtId="0" fontId="4" fillId="5" borderId="4" xfId="0" applyFont="1" applyFill="1" applyBorder="1" applyAlignment="1">
      <alignment horizontal="left" wrapText="1"/>
    </xf>
    <xf numFmtId="0" fontId="4" fillId="5" borderId="5" xfId="0" applyFont="1" applyFill="1" applyBorder="1" applyAlignment="1">
      <alignment horizontal="left" wrapText="1"/>
    </xf>
    <xf numFmtId="0" fontId="4" fillId="5" borderId="3" xfId="0" applyFont="1" applyFill="1" applyBorder="1" applyAlignment="1">
      <alignment horizontal="left" wrapText="1"/>
    </xf>
    <xf numFmtId="0" fontId="4" fillId="5" borderId="3" xfId="0" applyFont="1" applyFill="1" applyBorder="1" applyAlignment="1">
      <alignment horizontal="right"/>
    </xf>
    <xf numFmtId="0" fontId="4" fillId="5" borderId="3" xfId="0" applyFont="1" applyFill="1" applyBorder="1" applyAlignment="1">
      <alignment horizontal="right" wrapText="1"/>
    </xf>
    <xf numFmtId="0" fontId="5" fillId="0" borderId="0" xfId="0" applyFont="1" applyAlignment="1">
      <alignment horizontal="left"/>
    </xf>
    <xf numFmtId="1" fontId="5" fillId="6" borderId="3" xfId="0" applyNumberFormat="1" applyFont="1" applyFill="1" applyBorder="1" applyAlignment="1">
      <alignment horizontal="right"/>
    </xf>
    <xf numFmtId="0" fontId="5" fillId="6" borderId="3" xfId="0" applyFont="1" applyFill="1" applyBorder="1" applyAlignment="1">
      <alignment horizontal="center"/>
    </xf>
    <xf numFmtId="164" fontId="5" fillId="6" borderId="3" xfId="0" applyNumberFormat="1" applyFont="1" applyFill="1" applyBorder="1" applyAlignment="1">
      <alignment horizontal="right"/>
    </xf>
    <xf numFmtId="0" fontId="5" fillId="6" borderId="3" xfId="0" applyFont="1" applyFill="1" applyBorder="1" applyAlignment="1">
      <alignment horizontal="right"/>
    </xf>
    <xf numFmtId="0" fontId="5" fillId="7" borderId="3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3" xfId="0" applyFont="1" applyBorder="1" applyAlignment="1">
      <alignment horizontal="center"/>
    </xf>
    <xf numFmtId="164" fontId="6" fillId="0" borderId="3" xfId="0" applyNumberFormat="1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164" fontId="1" fillId="0" borderId="3" xfId="0" applyNumberFormat="1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1" fontId="1" fillId="0" borderId="3" xfId="0" applyNumberFormat="1" applyFont="1" applyBorder="1" applyAlignment="1">
      <alignment horizontal="right"/>
    </xf>
    <xf numFmtId="0" fontId="1" fillId="7" borderId="3" xfId="0" applyFont="1" applyFill="1" applyBorder="1" applyAlignment="1">
      <alignment horizontal="right" wrapText="1"/>
    </xf>
    <xf numFmtId="0" fontId="4" fillId="6" borderId="4" xfId="0" applyFont="1" applyFill="1" applyBorder="1" applyAlignment="1">
      <alignment horizontal="left"/>
    </xf>
    <xf numFmtId="0" fontId="4" fillId="6" borderId="6" xfId="0" applyFont="1" applyFill="1" applyBorder="1" applyAlignment="1">
      <alignment horizontal="left"/>
    </xf>
    <xf numFmtId="0" fontId="4" fillId="6" borderId="3" xfId="0" applyFont="1" applyFill="1" applyBorder="1" applyAlignment="1">
      <alignment horizontal="left"/>
    </xf>
    <xf numFmtId="0" fontId="4" fillId="6" borderId="3" xfId="0" applyFont="1" applyFill="1" applyBorder="1" applyAlignment="1">
      <alignment horizontal="right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right"/>
    </xf>
    <xf numFmtId="0" fontId="7" fillId="0" borderId="4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3" xfId="0" applyFont="1" applyBorder="1" applyAlignment="1">
      <alignment horizontal="right"/>
    </xf>
    <xf numFmtId="0" fontId="1" fillId="7" borderId="0" xfId="0" applyFont="1" applyFill="1" applyAlignment="1">
      <alignment horizontal="left" wrapText="1"/>
    </xf>
    <xf numFmtId="4" fontId="6" fillId="0" borderId="3" xfId="0" applyNumberFormat="1" applyFont="1" applyBorder="1" applyAlignment="1">
      <alignment horizontal="right"/>
    </xf>
    <xf numFmtId="2" fontId="6" fillId="0" borderId="3" xfId="0" applyNumberFormat="1" applyFont="1" applyBorder="1" applyAlignment="1">
      <alignment horizontal="right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left" wrapText="1"/>
    </xf>
    <xf numFmtId="0" fontId="5" fillId="6" borderId="3" xfId="0" applyFont="1" applyFill="1" applyBorder="1" applyAlignment="1" applyProtection="1">
      <alignment horizontal="right"/>
      <protection locked="0"/>
    </xf>
    <xf numFmtId="4" fontId="6" fillId="7" borderId="3" xfId="0" applyNumberFormat="1" applyFont="1" applyFill="1" applyBorder="1" applyAlignment="1" applyProtection="1">
      <alignment horizontal="right"/>
      <protection locked="0"/>
    </xf>
    <xf numFmtId="0" fontId="6" fillId="7" borderId="3" xfId="0" applyFont="1" applyFill="1" applyBorder="1" applyAlignment="1" applyProtection="1">
      <alignment horizontal="right"/>
      <protection locked="0"/>
    </xf>
    <xf numFmtId="0" fontId="1" fillId="7" borderId="3" xfId="0" applyFont="1" applyFill="1" applyBorder="1" applyAlignment="1" applyProtection="1">
      <alignment horizontal="right"/>
      <protection locked="0"/>
    </xf>
    <xf numFmtId="2" fontId="6" fillId="7" borderId="3" xfId="0" applyNumberFormat="1" applyFont="1" applyFill="1" applyBorder="1" applyAlignment="1" applyProtection="1">
      <alignment horizontal="right"/>
      <protection locked="0"/>
    </xf>
    <xf numFmtId="0" fontId="5" fillId="7" borderId="3" xfId="0" applyFont="1" applyFill="1" applyBorder="1" applyAlignment="1" applyProtection="1">
      <alignment horizontal="right" wrapText="1"/>
      <protection locked="0"/>
    </xf>
    <xf numFmtId="0" fontId="6" fillId="0" borderId="3" xfId="0" applyFont="1" applyBorder="1" applyAlignment="1" applyProtection="1">
      <alignment horizontal="right"/>
      <protection locked="0"/>
    </xf>
    <xf numFmtId="0" fontId="1" fillId="7" borderId="3" xfId="0" applyFont="1" applyFill="1" applyBorder="1" applyAlignment="1" applyProtection="1">
      <alignment horizontal="right" wrapText="1"/>
      <protection locked="0"/>
    </xf>
    <xf numFmtId="0" fontId="1" fillId="0" borderId="3" xfId="0" applyFont="1" applyBorder="1" applyAlignment="1" applyProtection="1">
      <alignment horizontal="left"/>
      <protection locked="0"/>
    </xf>
    <xf numFmtId="0" fontId="7" fillId="0" borderId="3" xfId="0" applyFont="1" applyBorder="1" applyAlignment="1" applyProtection="1">
      <alignment horizontal="left" wrapText="1"/>
      <protection locked="0"/>
    </xf>
    <xf numFmtId="0" fontId="7" fillId="0" borderId="3" xfId="0" applyFont="1" applyBorder="1" applyAlignment="1" applyProtection="1">
      <alignment horizontal="left"/>
      <protection locked="0"/>
    </xf>
    <xf numFmtId="0" fontId="1" fillId="0" borderId="3" xfId="0" applyFont="1" applyBorder="1" applyAlignment="1" applyProtection="1">
      <alignment horizontal="right"/>
      <protection locked="0"/>
    </xf>
    <xf numFmtId="1" fontId="1" fillId="0" borderId="3" xfId="0" applyNumberFormat="1" applyFont="1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AA48"/>
  <sheetViews>
    <sheetView tabSelected="1" topLeftCell="A16" workbookViewId="0">
      <selection activeCell="J34" sqref="J34"/>
    </sheetView>
  </sheetViews>
  <sheetFormatPr defaultColWidth="10.5" defaultRowHeight="11.45" customHeight="1" outlineLevelRow="1" x14ac:dyDescent="0.2"/>
  <cols>
    <col min="1" max="1" width="1.6640625" style="1" customWidth="1"/>
    <col min="2" max="2" width="8.33203125" style="1" customWidth="1"/>
    <col min="3" max="3" width="42.5" style="1" customWidth="1"/>
    <col min="4" max="4" width="7.1640625" style="1" customWidth="1"/>
    <col min="5" max="5" width="2.1640625" style="1" customWidth="1"/>
    <col min="6" max="16" width="12.5" style="1" customWidth="1"/>
    <col min="17" max="17" width="9.33203125" style="1" customWidth="1"/>
    <col min="18" max="18" width="8" style="1" customWidth="1"/>
    <col min="19" max="19" width="12.1640625" style="1" customWidth="1"/>
    <col min="20" max="20" width="8.6640625" style="1" customWidth="1"/>
    <col min="21" max="21" width="11.33203125" style="1" customWidth="1"/>
    <col min="22" max="22" width="12.83203125" style="1" customWidth="1"/>
    <col min="23" max="24" width="14.1640625" style="1" customWidth="1"/>
    <col min="25" max="25" width="16" style="1" customWidth="1"/>
    <col min="26" max="27" width="36.1640625" style="1" customWidth="1"/>
  </cols>
  <sheetData>
    <row r="1" spans="2:27" s="1" customFormat="1" ht="11.1" hidden="1" customHeight="1" x14ac:dyDescent="0.2"/>
    <row r="2" spans="2:27" s="1" customFormat="1" ht="11.1" hidden="1" customHeight="1" x14ac:dyDescent="0.2"/>
    <row r="3" spans="2:27" s="1" customFormat="1" ht="11.1" hidden="1" customHeight="1" x14ac:dyDescent="0.2"/>
    <row r="4" spans="2:27" s="2" customFormat="1" ht="12.95" customHeight="1" x14ac:dyDescent="0.2">
      <c r="Z4" s="2" t="s">
        <v>0</v>
      </c>
    </row>
    <row r="5" spans="2:27" s="2" customFormat="1" ht="12.95" customHeight="1" x14ac:dyDescent="0.2">
      <c r="Z5" s="3" t="s">
        <v>1</v>
      </c>
    </row>
    <row r="6" spans="2:27" s="2" customFormat="1" ht="12.95" customHeight="1" x14ac:dyDescent="0.2">
      <c r="B6" s="49" t="s">
        <v>2</v>
      </c>
      <c r="C6" s="49"/>
      <c r="D6" s="49"/>
      <c r="E6" s="49"/>
    </row>
    <row r="7" spans="2:27" s="2" customFormat="1" ht="12.95" customHeight="1" x14ac:dyDescent="0.2">
      <c r="B7" s="50" t="s">
        <v>3</v>
      </c>
      <c r="C7" s="50"/>
      <c r="D7" s="50"/>
      <c r="E7" s="50"/>
    </row>
    <row r="8" spans="2:27" s="2" customFormat="1" ht="12.95" customHeight="1" x14ac:dyDescent="0.2">
      <c r="B8" s="50" t="s">
        <v>4</v>
      </c>
      <c r="C8" s="50"/>
      <c r="D8" s="50"/>
      <c r="E8" s="50"/>
    </row>
    <row r="9" spans="2:27" s="1" customFormat="1" ht="11.1" customHeight="1" x14ac:dyDescent="0.2"/>
    <row r="10" spans="2:27" s="4" customFormat="1" ht="30" customHeight="1" x14ac:dyDescent="0.2">
      <c r="B10" s="51" t="s">
        <v>5</v>
      </c>
      <c r="C10" s="47" t="s">
        <v>6</v>
      </c>
      <c r="D10" s="51" t="s">
        <v>7</v>
      </c>
      <c r="E10" s="51" t="s">
        <v>8</v>
      </c>
      <c r="F10" s="46" t="s">
        <v>9</v>
      </c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7" t="s">
        <v>10</v>
      </c>
      <c r="R10" s="47" t="s">
        <v>11</v>
      </c>
      <c r="S10" s="47" t="s">
        <v>12</v>
      </c>
      <c r="T10" s="46" t="s">
        <v>13</v>
      </c>
      <c r="U10" s="46"/>
      <c r="V10" s="46"/>
      <c r="W10" s="46" t="s">
        <v>14</v>
      </c>
      <c r="X10" s="46"/>
      <c r="Y10" s="47" t="s">
        <v>15</v>
      </c>
      <c r="Z10" s="47" t="s">
        <v>16</v>
      </c>
      <c r="AA10" s="47" t="s">
        <v>17</v>
      </c>
    </row>
    <row r="11" spans="2:27" s="4" customFormat="1" ht="36.950000000000003" customHeight="1" x14ac:dyDescent="0.2">
      <c r="B11" s="52"/>
      <c r="C11" s="48"/>
      <c r="D11" s="52"/>
      <c r="E11" s="52"/>
      <c r="F11" s="5" t="s">
        <v>18</v>
      </c>
      <c r="G11" s="5" t="s">
        <v>19</v>
      </c>
      <c r="H11" s="5" t="s">
        <v>20</v>
      </c>
      <c r="I11" s="5" t="s">
        <v>21</v>
      </c>
      <c r="J11" s="5" t="s">
        <v>22</v>
      </c>
      <c r="K11" s="5" t="s">
        <v>23</v>
      </c>
      <c r="L11" s="5" t="s">
        <v>24</v>
      </c>
      <c r="M11" s="5" t="s">
        <v>25</v>
      </c>
      <c r="N11" s="5" t="s">
        <v>26</v>
      </c>
      <c r="O11" s="5" t="s">
        <v>27</v>
      </c>
      <c r="P11" s="5" t="s">
        <v>28</v>
      </c>
      <c r="Q11" s="48"/>
      <c r="R11" s="48"/>
      <c r="S11" s="48"/>
      <c r="T11" s="5" t="s">
        <v>29</v>
      </c>
      <c r="U11" s="5" t="s">
        <v>30</v>
      </c>
      <c r="V11" s="5" t="s">
        <v>31</v>
      </c>
      <c r="W11" s="5" t="s">
        <v>29</v>
      </c>
      <c r="X11" s="5" t="s">
        <v>30</v>
      </c>
      <c r="Y11" s="48"/>
      <c r="Z11" s="48"/>
      <c r="AA11" s="48"/>
    </row>
    <row r="12" spans="2:27" s="1" customFormat="1" ht="11.1" customHeight="1" x14ac:dyDescent="0.2">
      <c r="B12" s="6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6" t="s">
        <v>37</v>
      </c>
      <c r="H12" s="6" t="s">
        <v>38</v>
      </c>
      <c r="I12" s="6" t="s">
        <v>39</v>
      </c>
      <c r="J12" s="6" t="s">
        <v>40</v>
      </c>
      <c r="K12" s="6" t="s">
        <v>41</v>
      </c>
      <c r="L12" s="6" t="s">
        <v>42</v>
      </c>
      <c r="M12" s="6" t="s">
        <v>43</v>
      </c>
      <c r="N12" s="6" t="s">
        <v>44</v>
      </c>
      <c r="O12" s="6" t="s">
        <v>45</v>
      </c>
      <c r="P12" s="6" t="s">
        <v>46</v>
      </c>
      <c r="Q12" s="6" t="s">
        <v>47</v>
      </c>
      <c r="R12" s="6" t="s">
        <v>48</v>
      </c>
      <c r="S12" s="6" t="s">
        <v>49</v>
      </c>
      <c r="T12" s="6" t="s">
        <v>50</v>
      </c>
      <c r="U12" s="6" t="s">
        <v>51</v>
      </c>
      <c r="V12" s="6" t="s">
        <v>52</v>
      </c>
      <c r="W12" s="6" t="s">
        <v>53</v>
      </c>
      <c r="X12" s="6" t="s">
        <v>54</v>
      </c>
      <c r="Y12" s="6" t="s">
        <v>55</v>
      </c>
      <c r="Z12" s="6" t="s">
        <v>56</v>
      </c>
      <c r="AA12" s="6" t="s">
        <v>57</v>
      </c>
    </row>
    <row r="13" spans="2:27" s="1" customFormat="1" ht="12" customHeight="1" x14ac:dyDescent="0.2">
      <c r="B13" s="7"/>
      <c r="C13" s="8" t="s">
        <v>58</v>
      </c>
      <c r="D13" s="9"/>
      <c r="E13" s="9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>
        <f>$W$14</f>
        <v>0</v>
      </c>
      <c r="X13" s="10">
        <f>$X$14</f>
        <v>0</v>
      </c>
      <c r="Y13" s="10">
        <f>$Y$14</f>
        <v>0</v>
      </c>
      <c r="Z13" s="10"/>
      <c r="AA13" s="10"/>
    </row>
    <row r="14" spans="2:27" s="4" customFormat="1" ht="12" customHeight="1" outlineLevel="1" x14ac:dyDescent="0.2">
      <c r="B14" s="11"/>
      <c r="C14" s="12" t="s">
        <v>59</v>
      </c>
      <c r="D14" s="13"/>
      <c r="E14" s="13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4">
        <f>$W$15+$W$19+$W$23</f>
        <v>0</v>
      </c>
      <c r="X14" s="14">
        <f>$X$15+$X$19+$X$23</f>
        <v>0</v>
      </c>
      <c r="Y14" s="14">
        <f>$Y$15+$Y$19+$Y$23</f>
        <v>0</v>
      </c>
      <c r="Z14" s="15"/>
      <c r="AA14" s="14"/>
    </row>
    <row r="15" spans="2:27" s="16" customFormat="1" ht="83.1" customHeight="1" outlineLevel="1" x14ac:dyDescent="0.15">
      <c r="B15" s="17">
        <v>1</v>
      </c>
      <c r="C15" s="53" t="s">
        <v>60</v>
      </c>
      <c r="D15" s="18" t="s">
        <v>61</v>
      </c>
      <c r="E15" s="18"/>
      <c r="F15" s="19">
        <v>47.45</v>
      </c>
      <c r="G15" s="19">
        <v>34.979999999999997</v>
      </c>
      <c r="H15" s="19">
        <v>8.26</v>
      </c>
      <c r="I15" s="19">
        <v>8.26</v>
      </c>
      <c r="J15" s="19">
        <v>34.979999999999997</v>
      </c>
      <c r="K15" s="19">
        <v>47.45</v>
      </c>
      <c r="L15" s="19">
        <v>47.45</v>
      </c>
      <c r="M15" s="19">
        <v>59.36</v>
      </c>
      <c r="N15" s="19">
        <v>10.49</v>
      </c>
      <c r="O15" s="19">
        <v>34.979999999999997</v>
      </c>
      <c r="P15" s="19">
        <v>47.45</v>
      </c>
      <c r="Q15" s="19">
        <v>381.11</v>
      </c>
      <c r="R15" s="20"/>
      <c r="S15" s="19">
        <v>381.11</v>
      </c>
      <c r="T15" s="56"/>
      <c r="U15" s="56"/>
      <c r="V15" s="20">
        <f>$Y$15/$S$15</f>
        <v>0</v>
      </c>
      <c r="W15" s="20">
        <f>$W$16+$W$17+$W$18</f>
        <v>0</v>
      </c>
      <c r="X15" s="20">
        <f>$X$16+$X$17+$X$18</f>
        <v>0</v>
      </c>
      <c r="Y15" s="20">
        <f>$Y$16+$Y$17+$Y$18</f>
        <v>0</v>
      </c>
      <c r="Z15" s="21" t="s">
        <v>62</v>
      </c>
      <c r="AA15" s="61"/>
    </row>
    <row r="16" spans="2:27" s="22" customFormat="1" ht="11.1" customHeight="1" outlineLevel="1" x14ac:dyDescent="0.2">
      <c r="B16" s="23"/>
      <c r="C16" s="54" t="s">
        <v>29</v>
      </c>
      <c r="D16" s="24" t="s">
        <v>61</v>
      </c>
      <c r="E16" s="24"/>
      <c r="F16" s="25">
        <v>47.45</v>
      </c>
      <c r="G16" s="25">
        <v>34.979999999999997</v>
      </c>
      <c r="H16" s="25">
        <v>8.26</v>
      </c>
      <c r="I16" s="25">
        <v>8.26</v>
      </c>
      <c r="J16" s="25">
        <v>34.979999999999997</v>
      </c>
      <c r="K16" s="25">
        <v>47.45</v>
      </c>
      <c r="L16" s="25">
        <v>47.45</v>
      </c>
      <c r="M16" s="25">
        <v>59.36</v>
      </c>
      <c r="N16" s="25">
        <v>10.49</v>
      </c>
      <c r="O16" s="25">
        <v>34.979999999999997</v>
      </c>
      <c r="P16" s="25">
        <v>47.45</v>
      </c>
      <c r="Q16" s="25">
        <f>$F$16+$G$16+$H$16+$I$16+$J$16+$K$16+$L$16+$M$16+$N$16+$O$16+$P$16</f>
        <v>381.11</v>
      </c>
      <c r="R16" s="25">
        <v>1</v>
      </c>
      <c r="S16" s="26">
        <f>ROUND($Q$16*$R$16,3)</f>
        <v>381.11</v>
      </c>
      <c r="T16" s="57"/>
      <c r="U16" s="58"/>
      <c r="V16" s="44">
        <f>$U$16+$T$16</f>
        <v>0</v>
      </c>
      <c r="W16" s="26">
        <f>$Q$16*$T$16</f>
        <v>0</v>
      </c>
      <c r="X16" s="26">
        <f>$S$16*$U$16</f>
        <v>0</v>
      </c>
      <c r="Y16" s="26">
        <f>$X$16+$W$16</f>
        <v>0</v>
      </c>
      <c r="Z16" s="26"/>
      <c r="AA16" s="62"/>
    </row>
    <row r="17" spans="2:27" s="1" customFormat="1" ht="21.95" customHeight="1" outlineLevel="1" x14ac:dyDescent="0.2">
      <c r="B17" s="27"/>
      <c r="C17" s="55" t="s">
        <v>63</v>
      </c>
      <c r="D17" s="28" t="s">
        <v>64</v>
      </c>
      <c r="E17" s="28"/>
      <c r="F17" s="29">
        <v>144</v>
      </c>
      <c r="G17" s="29">
        <v>108</v>
      </c>
      <c r="H17" s="29">
        <v>28</v>
      </c>
      <c r="I17" s="29">
        <v>28</v>
      </c>
      <c r="J17" s="29">
        <v>108</v>
      </c>
      <c r="K17" s="29">
        <v>144</v>
      </c>
      <c r="L17" s="29">
        <v>144</v>
      </c>
      <c r="M17" s="29">
        <v>180</v>
      </c>
      <c r="N17" s="29">
        <v>32</v>
      </c>
      <c r="O17" s="29">
        <v>108</v>
      </c>
      <c r="P17" s="29">
        <v>144</v>
      </c>
      <c r="Q17" s="29">
        <f>$F$17+$G$17+$H$17+$I$17+$J$17+$K$17+$L$17+$M$17+$N$17+$O$17+$P$17</f>
        <v>1168</v>
      </c>
      <c r="R17" s="31">
        <v>1</v>
      </c>
      <c r="S17" s="30">
        <f>ROUND($Q$17*$R$17,3)</f>
        <v>1168</v>
      </c>
      <c r="T17" s="59"/>
      <c r="U17" s="59"/>
      <c r="V17" s="30">
        <f>$U$17+$T$17</f>
        <v>0</v>
      </c>
      <c r="W17" s="30">
        <f>$Q$17*$T$17</f>
        <v>0</v>
      </c>
      <c r="X17" s="30">
        <f>$S$17*$U$17</f>
        <v>0</v>
      </c>
      <c r="Y17" s="30">
        <f>$X$17+$W$17</f>
        <v>0</v>
      </c>
      <c r="Z17" s="32" t="s">
        <v>65</v>
      </c>
      <c r="AA17" s="63"/>
    </row>
    <row r="18" spans="2:27" s="1" customFormat="1" ht="21.95" customHeight="1" outlineLevel="1" x14ac:dyDescent="0.2">
      <c r="B18" s="27"/>
      <c r="C18" s="55" t="s">
        <v>66</v>
      </c>
      <c r="D18" s="28" t="s">
        <v>67</v>
      </c>
      <c r="E18" s="28"/>
      <c r="F18" s="29">
        <v>569</v>
      </c>
      <c r="G18" s="29">
        <v>420</v>
      </c>
      <c r="H18" s="29">
        <v>99</v>
      </c>
      <c r="I18" s="29">
        <v>99</v>
      </c>
      <c r="J18" s="29">
        <v>420</v>
      </c>
      <c r="K18" s="29">
        <v>569</v>
      </c>
      <c r="L18" s="29">
        <v>569</v>
      </c>
      <c r="M18" s="29">
        <v>712</v>
      </c>
      <c r="N18" s="29">
        <v>126</v>
      </c>
      <c r="O18" s="29">
        <v>420</v>
      </c>
      <c r="P18" s="29">
        <v>569</v>
      </c>
      <c r="Q18" s="29">
        <f>$F$18+$G$18+$H$18+$I$18+$J$18+$K$18+$L$18+$M$18+$N$18+$O$18+$P$18</f>
        <v>4572</v>
      </c>
      <c r="R18" s="31">
        <v>1</v>
      </c>
      <c r="S18" s="30">
        <f>ROUND($Q$18*$R$18,3)</f>
        <v>4572</v>
      </c>
      <c r="T18" s="59"/>
      <c r="U18" s="59"/>
      <c r="V18" s="30">
        <f>$U$18+$T$18</f>
        <v>0</v>
      </c>
      <c r="W18" s="30">
        <f>$Q$18*$T$18</f>
        <v>0</v>
      </c>
      <c r="X18" s="30">
        <f>$S$18*$U$18</f>
        <v>0</v>
      </c>
      <c r="Y18" s="30">
        <f>$X$18+$W$18</f>
        <v>0</v>
      </c>
      <c r="Z18" s="32" t="s">
        <v>68</v>
      </c>
      <c r="AA18" s="63"/>
    </row>
    <row r="19" spans="2:27" s="16" customFormat="1" ht="51.95" customHeight="1" outlineLevel="1" x14ac:dyDescent="0.15">
      <c r="B19" s="17">
        <v>2</v>
      </c>
      <c r="C19" s="53" t="s">
        <v>69</v>
      </c>
      <c r="D19" s="18" t="s">
        <v>61</v>
      </c>
      <c r="E19" s="18"/>
      <c r="F19" s="19">
        <v>47.45</v>
      </c>
      <c r="G19" s="19">
        <v>34.979999999999997</v>
      </c>
      <c r="H19" s="19">
        <v>8.26</v>
      </c>
      <c r="I19" s="19">
        <v>8.26</v>
      </c>
      <c r="J19" s="19">
        <v>34.979999999999997</v>
      </c>
      <c r="K19" s="19">
        <v>47.45</v>
      </c>
      <c r="L19" s="19">
        <v>47.45</v>
      </c>
      <c r="M19" s="19">
        <v>59.36</v>
      </c>
      <c r="N19" s="19">
        <v>10.49</v>
      </c>
      <c r="O19" s="19">
        <v>34.979999999999997</v>
      </c>
      <c r="P19" s="19">
        <v>47.45</v>
      </c>
      <c r="Q19" s="19">
        <v>381.11</v>
      </c>
      <c r="R19" s="20"/>
      <c r="S19" s="19">
        <v>381.11</v>
      </c>
      <c r="T19" s="56"/>
      <c r="U19" s="56"/>
      <c r="V19" s="20">
        <f>$Y$19/$S$19</f>
        <v>0</v>
      </c>
      <c r="W19" s="20">
        <f>$W$20+$W$21+$W$22</f>
        <v>0</v>
      </c>
      <c r="X19" s="20">
        <f>$X$20+$X$21+$X$22</f>
        <v>0</v>
      </c>
      <c r="Y19" s="20">
        <f>$Y$20+$Y$21+$Y$22</f>
        <v>0</v>
      </c>
      <c r="Z19" s="21" t="s">
        <v>70</v>
      </c>
      <c r="AA19" s="61"/>
    </row>
    <row r="20" spans="2:27" s="22" customFormat="1" ht="11.1" customHeight="1" outlineLevel="1" x14ac:dyDescent="0.2">
      <c r="B20" s="23"/>
      <c r="C20" s="54" t="s">
        <v>29</v>
      </c>
      <c r="D20" s="24" t="s">
        <v>61</v>
      </c>
      <c r="E20" s="24"/>
      <c r="F20" s="25">
        <v>47.45</v>
      </c>
      <c r="G20" s="25">
        <v>34.979999999999997</v>
      </c>
      <c r="H20" s="25">
        <v>8.26</v>
      </c>
      <c r="I20" s="25">
        <v>8.26</v>
      </c>
      <c r="J20" s="25">
        <v>34.979999999999997</v>
      </c>
      <c r="K20" s="25">
        <v>47.45</v>
      </c>
      <c r="L20" s="25">
        <v>47.45</v>
      </c>
      <c r="M20" s="25">
        <v>59.36</v>
      </c>
      <c r="N20" s="25">
        <v>10.49</v>
      </c>
      <c r="O20" s="25">
        <v>34.979999999999997</v>
      </c>
      <c r="P20" s="25">
        <v>47.45</v>
      </c>
      <c r="Q20" s="25">
        <f>$F$20+$G$20+$H$20+$I$20+$J$20+$K$20+$L$20+$M$20+$N$20+$O$20+$P$20</f>
        <v>381.11</v>
      </c>
      <c r="R20" s="25">
        <v>1</v>
      </c>
      <c r="S20" s="26">
        <f>ROUND($Q$20*$R$20,3)</f>
        <v>381.11</v>
      </c>
      <c r="T20" s="57"/>
      <c r="U20" s="58"/>
      <c r="V20" s="44">
        <f>$U$20+$T$20</f>
        <v>0</v>
      </c>
      <c r="W20" s="26">
        <f>$Q$20*$T$20</f>
        <v>0</v>
      </c>
      <c r="X20" s="26">
        <f>$S$20*$U$20</f>
        <v>0</v>
      </c>
      <c r="Y20" s="26">
        <f>$X$20+$W$20</f>
        <v>0</v>
      </c>
      <c r="Z20" s="26"/>
      <c r="AA20" s="62"/>
    </row>
    <row r="21" spans="2:27" s="1" customFormat="1" ht="21.95" customHeight="1" outlineLevel="1" x14ac:dyDescent="0.2">
      <c r="B21" s="27"/>
      <c r="C21" s="55" t="s">
        <v>71</v>
      </c>
      <c r="D21" s="28" t="s">
        <v>72</v>
      </c>
      <c r="E21" s="28"/>
      <c r="F21" s="29">
        <v>9</v>
      </c>
      <c r="G21" s="29">
        <v>7</v>
      </c>
      <c r="H21" s="29">
        <v>2</v>
      </c>
      <c r="I21" s="29">
        <v>2</v>
      </c>
      <c r="J21" s="29">
        <v>7</v>
      </c>
      <c r="K21" s="29">
        <v>9</v>
      </c>
      <c r="L21" s="29">
        <v>9</v>
      </c>
      <c r="M21" s="29">
        <v>12</v>
      </c>
      <c r="N21" s="29">
        <v>2</v>
      </c>
      <c r="O21" s="29">
        <v>7</v>
      </c>
      <c r="P21" s="29">
        <v>9</v>
      </c>
      <c r="Q21" s="29">
        <f>$F$21+$G$21+$H$21+$I$21+$J$21+$K$21+$L$21+$M$21+$N$21+$O$21+$P$21</f>
        <v>75</v>
      </c>
      <c r="R21" s="31">
        <v>1</v>
      </c>
      <c r="S21" s="30">
        <f>ROUND($Q$21*$R$21,3)</f>
        <v>75</v>
      </c>
      <c r="T21" s="59"/>
      <c r="U21" s="59"/>
      <c r="V21" s="30">
        <f>$U$21+$T$21</f>
        <v>0</v>
      </c>
      <c r="W21" s="30">
        <f>$Q$21*$T$21</f>
        <v>0</v>
      </c>
      <c r="X21" s="30">
        <f>$S$21*$U$21</f>
        <v>0</v>
      </c>
      <c r="Y21" s="30">
        <f>$X$21+$W$21</f>
        <v>0</v>
      </c>
      <c r="Z21" s="32" t="s">
        <v>68</v>
      </c>
      <c r="AA21" s="63"/>
    </row>
    <row r="22" spans="2:27" s="1" customFormat="1" ht="21.95" customHeight="1" outlineLevel="1" x14ac:dyDescent="0.2">
      <c r="B22" s="27"/>
      <c r="C22" s="55" t="s">
        <v>73</v>
      </c>
      <c r="D22" s="28" t="s">
        <v>67</v>
      </c>
      <c r="E22" s="28"/>
      <c r="F22" s="29">
        <v>117</v>
      </c>
      <c r="G22" s="29">
        <v>87</v>
      </c>
      <c r="H22" s="29">
        <v>20</v>
      </c>
      <c r="I22" s="29">
        <v>20</v>
      </c>
      <c r="J22" s="29">
        <v>87</v>
      </c>
      <c r="K22" s="29">
        <v>117</v>
      </c>
      <c r="L22" s="29">
        <v>117</v>
      </c>
      <c r="M22" s="29">
        <v>147</v>
      </c>
      <c r="N22" s="29">
        <v>26</v>
      </c>
      <c r="O22" s="29">
        <v>87</v>
      </c>
      <c r="P22" s="29">
        <v>117</v>
      </c>
      <c r="Q22" s="29">
        <f>$F$22+$G$22+$H$22+$I$22+$J$22+$K$22+$L$22+$M$22+$N$22+$O$22+$P$22</f>
        <v>942</v>
      </c>
      <c r="R22" s="31">
        <v>1</v>
      </c>
      <c r="S22" s="30">
        <f>ROUND($Q$22*$R$22,3)</f>
        <v>942</v>
      </c>
      <c r="T22" s="59"/>
      <c r="U22" s="59"/>
      <c r="V22" s="30">
        <f>$U$22+$T$22</f>
        <v>0</v>
      </c>
      <c r="W22" s="30">
        <f>$Q$22*$T$22</f>
        <v>0</v>
      </c>
      <c r="X22" s="30">
        <f>$S$22*$U$22</f>
        <v>0</v>
      </c>
      <c r="Y22" s="30">
        <f>$X$22+$W$22</f>
        <v>0</v>
      </c>
      <c r="Z22" s="32" t="s">
        <v>68</v>
      </c>
      <c r="AA22" s="63"/>
    </row>
    <row r="23" spans="2:27" s="16" customFormat="1" ht="51.95" customHeight="1" outlineLevel="1" x14ac:dyDescent="0.15">
      <c r="B23" s="17">
        <v>3</v>
      </c>
      <c r="C23" s="53" t="s">
        <v>74</v>
      </c>
      <c r="D23" s="18" t="s">
        <v>64</v>
      </c>
      <c r="E23" s="18"/>
      <c r="F23" s="19">
        <v>51.234999999999999</v>
      </c>
      <c r="G23" s="19">
        <v>32.880000000000003</v>
      </c>
      <c r="H23" s="19">
        <v>10.79</v>
      </c>
      <c r="I23" s="19">
        <v>10.798999999999999</v>
      </c>
      <c r="J23" s="19">
        <v>32.877000000000002</v>
      </c>
      <c r="K23" s="19">
        <v>51.06</v>
      </c>
      <c r="L23" s="19">
        <v>51.319000000000003</v>
      </c>
      <c r="M23" s="19">
        <v>47.668999999999997</v>
      </c>
      <c r="N23" s="19">
        <v>12.262</v>
      </c>
      <c r="O23" s="19">
        <v>32.819000000000003</v>
      </c>
      <c r="P23" s="19">
        <v>51.32</v>
      </c>
      <c r="Q23" s="19">
        <v>385.03</v>
      </c>
      <c r="R23" s="20"/>
      <c r="S23" s="19">
        <v>385.03</v>
      </c>
      <c r="T23" s="56"/>
      <c r="U23" s="56"/>
      <c r="V23" s="20">
        <f>$Y$23/$S$23</f>
        <v>0</v>
      </c>
      <c r="W23" s="20">
        <f>$W$24+$W$25</f>
        <v>0</v>
      </c>
      <c r="X23" s="20">
        <f>$X$24+$X$25</f>
        <v>0</v>
      </c>
      <c r="Y23" s="20">
        <f>$Y$24+$Y$25</f>
        <v>0</v>
      </c>
      <c r="Z23" s="21" t="s">
        <v>70</v>
      </c>
      <c r="AA23" s="61"/>
    </row>
    <row r="24" spans="2:27" s="22" customFormat="1" ht="11.1" customHeight="1" outlineLevel="1" x14ac:dyDescent="0.2">
      <c r="B24" s="23"/>
      <c r="C24" s="54" t="s">
        <v>29</v>
      </c>
      <c r="D24" s="24" t="s">
        <v>64</v>
      </c>
      <c r="E24" s="24"/>
      <c r="F24" s="25">
        <v>51.234999999999999</v>
      </c>
      <c r="G24" s="25">
        <v>32.880000000000003</v>
      </c>
      <c r="H24" s="25">
        <v>10.79</v>
      </c>
      <c r="I24" s="25">
        <v>10.798999999999999</v>
      </c>
      <c r="J24" s="25">
        <v>32.877000000000002</v>
      </c>
      <c r="K24" s="25">
        <v>51.06</v>
      </c>
      <c r="L24" s="25">
        <v>51.319000000000003</v>
      </c>
      <c r="M24" s="25">
        <v>47.668999999999997</v>
      </c>
      <c r="N24" s="25">
        <v>12.262</v>
      </c>
      <c r="O24" s="25">
        <v>32.819000000000003</v>
      </c>
      <c r="P24" s="25">
        <v>51.32</v>
      </c>
      <c r="Q24" s="25">
        <f>$F$24+$G$24+$H$24+$I$24+$J$24+$K$24+$L$24+$M$24+$N$24+$O$24+$P$24</f>
        <v>385.03000000000003</v>
      </c>
      <c r="R24" s="25">
        <v>1</v>
      </c>
      <c r="S24" s="26">
        <f>ROUND($Q$24*$R$24,3)</f>
        <v>385.03</v>
      </c>
      <c r="T24" s="60"/>
      <c r="U24" s="58"/>
      <c r="V24" s="45">
        <f>$U$24+$T$24</f>
        <v>0</v>
      </c>
      <c r="W24" s="26">
        <f>$Q$24*$T$24</f>
        <v>0</v>
      </c>
      <c r="X24" s="26">
        <f>$S$24*$U$24</f>
        <v>0</v>
      </c>
      <c r="Y24" s="26">
        <f>$X$24+$W$24</f>
        <v>0</v>
      </c>
      <c r="Z24" s="26"/>
      <c r="AA24" s="62"/>
    </row>
    <row r="25" spans="2:27" s="1" customFormat="1" ht="33" customHeight="1" outlineLevel="1" x14ac:dyDescent="0.2">
      <c r="B25" s="27"/>
      <c r="C25" s="55" t="s">
        <v>75</v>
      </c>
      <c r="D25" s="28" t="s">
        <v>67</v>
      </c>
      <c r="E25" s="28"/>
      <c r="F25" s="29">
        <v>32</v>
      </c>
      <c r="G25" s="29">
        <v>20</v>
      </c>
      <c r="H25" s="29">
        <v>7</v>
      </c>
      <c r="I25" s="29">
        <v>7</v>
      </c>
      <c r="J25" s="29">
        <v>20</v>
      </c>
      <c r="K25" s="29">
        <v>32</v>
      </c>
      <c r="L25" s="29">
        <v>32</v>
      </c>
      <c r="M25" s="29">
        <v>29</v>
      </c>
      <c r="N25" s="29">
        <v>9</v>
      </c>
      <c r="O25" s="29">
        <v>20</v>
      </c>
      <c r="P25" s="29">
        <v>32</v>
      </c>
      <c r="Q25" s="29">
        <f>$F$25+$G$25+$H$25+$I$25+$J$25+$K$25+$L$25+$M$25+$N$25+$O$25+$P$25</f>
        <v>240</v>
      </c>
      <c r="R25" s="31">
        <v>1</v>
      </c>
      <c r="S25" s="30">
        <f>ROUND($Q$25*$R$25,3)</f>
        <v>240</v>
      </c>
      <c r="T25" s="59"/>
      <c r="U25" s="59"/>
      <c r="V25" s="30">
        <f>$U$25+$T$25</f>
        <v>0</v>
      </c>
      <c r="W25" s="30">
        <f>$Q$25*$T$25</f>
        <v>0</v>
      </c>
      <c r="X25" s="30">
        <f>$S$25*$U$25</f>
        <v>0</v>
      </c>
      <c r="Y25" s="30">
        <f>$X$25+$W$25</f>
        <v>0</v>
      </c>
      <c r="Z25" s="32" t="s">
        <v>68</v>
      </c>
      <c r="AA25" s="63"/>
    </row>
    <row r="26" spans="2:27" s="4" customFormat="1" ht="12" customHeight="1" x14ac:dyDescent="0.2">
      <c r="B26" s="33"/>
      <c r="C26" s="34" t="s">
        <v>76</v>
      </c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6">
        <f>$W$14</f>
        <v>0</v>
      </c>
      <c r="X26" s="36">
        <f>$X$14</f>
        <v>0</v>
      </c>
      <c r="Y26" s="36">
        <f>$Y$14</f>
        <v>0</v>
      </c>
      <c r="Z26" s="36"/>
      <c r="AA26" s="36"/>
    </row>
    <row r="27" spans="2:27" s="1" customFormat="1" ht="11.1" customHeight="1" x14ac:dyDescent="0.2">
      <c r="B27" s="37"/>
      <c r="C27" s="38" t="s">
        <v>77</v>
      </c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Y27" s="30"/>
      <c r="Z27" s="30"/>
      <c r="AA27" s="30"/>
    </row>
    <row r="28" spans="2:27" s="22" customFormat="1" ht="11.1" customHeight="1" x14ac:dyDescent="0.2">
      <c r="B28" s="39"/>
      <c r="C28" s="40" t="s">
        <v>78</v>
      </c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2">
        <f>$X$14</f>
        <v>0</v>
      </c>
      <c r="Z28" s="26"/>
      <c r="AA28" s="26"/>
    </row>
    <row r="29" spans="2:27" s="22" customFormat="1" ht="11.1" customHeight="1" x14ac:dyDescent="0.2">
      <c r="B29" s="39"/>
      <c r="C29" s="40" t="s">
        <v>79</v>
      </c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2">
        <f>$W$14</f>
        <v>0</v>
      </c>
      <c r="Z29" s="26"/>
      <c r="AA29" s="26"/>
    </row>
    <row r="30" spans="2:27" s="22" customFormat="1" ht="11.1" customHeight="1" x14ac:dyDescent="0.2">
      <c r="B30" s="39"/>
      <c r="C30" s="40" t="s">
        <v>80</v>
      </c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2">
        <f>($Y$26)*0.166666666666666</f>
        <v>0</v>
      </c>
      <c r="Z30" s="26"/>
      <c r="AA30" s="26"/>
    </row>
    <row r="31" spans="2:27" s="1" customFormat="1" ht="44.1" customHeight="1" x14ac:dyDescent="0.2">
      <c r="B31" s="64"/>
      <c r="C31" s="65" t="s">
        <v>81</v>
      </c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6">
        <f>$W$32+$W$33+$W$34+$W$35+$W$36+$W$37+$W$38+$W$39+$W$40+$W$41+$W$42+$W$43</f>
        <v>0</v>
      </c>
      <c r="X31" s="66">
        <f>$X$32+$X$33+$X$34+$X$35+$X$36+$X$37+$X$38+$X$39+$X$40+$X$41+$X$42+$X$43</f>
        <v>0</v>
      </c>
      <c r="Y31" s="66">
        <f>$Y$32+$Y$33+$Y$34+$Y$35+$Y$36+$Y$37+$Y$38+$Y$39+$Y$40+$Y$41+$Y$42+$Y$43</f>
        <v>0</v>
      </c>
      <c r="Z31" s="64"/>
      <c r="AA31" s="64"/>
    </row>
    <row r="32" spans="2:27" s="1" customFormat="1" ht="11.1" customHeight="1" x14ac:dyDescent="0.2">
      <c r="B32" s="64"/>
      <c r="C32" s="64"/>
      <c r="D32" s="64"/>
      <c r="E32" s="64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>
        <f>$F$32+$G$32+$H$32+$I$32+$J$32+$K$32+$L$32+$M$32+$N$32+$O$32+$P$32</f>
        <v>0</v>
      </c>
      <c r="R32" s="68">
        <v>1</v>
      </c>
      <c r="S32" s="67">
        <f>ROUND($Q$32*$R$32,3)</f>
        <v>0</v>
      </c>
      <c r="T32" s="59"/>
      <c r="U32" s="59"/>
      <c r="V32" s="67">
        <f>$U$32+$T$32</f>
        <v>0</v>
      </c>
      <c r="W32" s="67">
        <f>$Q$32*$T$32</f>
        <v>0</v>
      </c>
      <c r="X32" s="67">
        <f>$S$32*$U$32</f>
        <v>0</v>
      </c>
      <c r="Y32" s="67">
        <f>$X$32+$W$32</f>
        <v>0</v>
      </c>
      <c r="Z32" s="64"/>
      <c r="AA32" s="64"/>
    </row>
    <row r="33" spans="2:27" s="1" customFormat="1" ht="11.1" customHeight="1" x14ac:dyDescent="0.2">
      <c r="B33" s="64"/>
      <c r="C33" s="64"/>
      <c r="D33" s="64"/>
      <c r="E33" s="64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>
        <f>$F$33+$G$33+$H$33+$I$33+$J$33+$K$33+$L$33+$M$33+$N$33+$O$33+$P$33</f>
        <v>0</v>
      </c>
      <c r="R33" s="68">
        <v>1</v>
      </c>
      <c r="S33" s="67">
        <f>ROUND($Q$33*$R$33,3)</f>
        <v>0</v>
      </c>
      <c r="T33" s="59"/>
      <c r="U33" s="59"/>
      <c r="V33" s="67">
        <f>$U$33+$T$33</f>
        <v>0</v>
      </c>
      <c r="W33" s="67">
        <f>$Q$33*$T$33</f>
        <v>0</v>
      </c>
      <c r="X33" s="67">
        <f>$S$33*$U$33</f>
        <v>0</v>
      </c>
      <c r="Y33" s="67">
        <f>$X$33+$W$33</f>
        <v>0</v>
      </c>
      <c r="Z33" s="64"/>
      <c r="AA33" s="64"/>
    </row>
    <row r="34" spans="2:27" s="1" customFormat="1" ht="11.1" customHeight="1" x14ac:dyDescent="0.2">
      <c r="B34" s="64"/>
      <c r="C34" s="64"/>
      <c r="D34" s="64"/>
      <c r="E34" s="64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>
        <f>$F$34+$G$34+$H$34+$I$34+$J$34+$K$34+$L$34+$M$34+$N$34+$O$34+$P$34</f>
        <v>0</v>
      </c>
      <c r="R34" s="68">
        <v>1</v>
      </c>
      <c r="S34" s="67">
        <f>ROUND($Q$34*$R$34,3)</f>
        <v>0</v>
      </c>
      <c r="T34" s="59"/>
      <c r="U34" s="59"/>
      <c r="V34" s="67">
        <f>$U$34+$T$34</f>
        <v>0</v>
      </c>
      <c r="W34" s="67">
        <f>$Q$34*$T$34</f>
        <v>0</v>
      </c>
      <c r="X34" s="67">
        <f>$S$34*$U$34</f>
        <v>0</v>
      </c>
      <c r="Y34" s="67">
        <f>$X$34+$W$34</f>
        <v>0</v>
      </c>
      <c r="Z34" s="64"/>
      <c r="AA34" s="64"/>
    </row>
    <row r="35" spans="2:27" s="1" customFormat="1" ht="11.1" customHeight="1" x14ac:dyDescent="0.2">
      <c r="B35" s="64"/>
      <c r="C35" s="64"/>
      <c r="D35" s="64"/>
      <c r="E35" s="64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>
        <f>$F$35+$G$35+$H$35+$I$35+$J$35+$K$35+$L$35+$M$35+$N$35+$O$35+$P$35</f>
        <v>0</v>
      </c>
      <c r="R35" s="68">
        <v>1</v>
      </c>
      <c r="S35" s="67">
        <f>ROUND($Q$35*$R$35,3)</f>
        <v>0</v>
      </c>
      <c r="T35" s="59"/>
      <c r="U35" s="59"/>
      <c r="V35" s="67">
        <f>$U$35+$T$35</f>
        <v>0</v>
      </c>
      <c r="W35" s="67">
        <f>$Q$35*$T$35</f>
        <v>0</v>
      </c>
      <c r="X35" s="67">
        <f>$S$35*$U$35</f>
        <v>0</v>
      </c>
      <c r="Y35" s="67">
        <f>$X$35+$W$35</f>
        <v>0</v>
      </c>
      <c r="Z35" s="64"/>
      <c r="AA35" s="64"/>
    </row>
    <row r="36" spans="2:27" s="1" customFormat="1" ht="11.1" customHeight="1" x14ac:dyDescent="0.2">
      <c r="B36" s="64"/>
      <c r="C36" s="64"/>
      <c r="D36" s="64"/>
      <c r="E36" s="64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>
        <f>$F$36+$G$36+$H$36+$I$36+$J$36+$K$36+$L$36+$M$36+$N$36+$O$36+$P$36</f>
        <v>0</v>
      </c>
      <c r="R36" s="68">
        <v>1</v>
      </c>
      <c r="S36" s="67">
        <f>ROUND($Q$36*$R$36,3)</f>
        <v>0</v>
      </c>
      <c r="T36" s="59"/>
      <c r="U36" s="59"/>
      <c r="V36" s="67">
        <f>$U$36+$T$36</f>
        <v>0</v>
      </c>
      <c r="W36" s="67">
        <f>$Q$36*$T$36</f>
        <v>0</v>
      </c>
      <c r="X36" s="67">
        <f>$S$36*$U$36</f>
        <v>0</v>
      </c>
      <c r="Y36" s="67">
        <f>$X$36+$W$36</f>
        <v>0</v>
      </c>
      <c r="Z36" s="64"/>
      <c r="AA36" s="64"/>
    </row>
    <row r="37" spans="2:27" s="1" customFormat="1" ht="11.1" customHeight="1" x14ac:dyDescent="0.2">
      <c r="B37" s="64"/>
      <c r="C37" s="64"/>
      <c r="D37" s="64"/>
      <c r="E37" s="64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>
        <f>$F$37+$G$37+$H$37+$I$37+$J$37+$K$37+$L$37+$M$37+$N$37+$O$37+$P$37</f>
        <v>0</v>
      </c>
      <c r="R37" s="68">
        <v>1</v>
      </c>
      <c r="S37" s="67">
        <f>ROUND($Q$37*$R$37,3)</f>
        <v>0</v>
      </c>
      <c r="T37" s="59"/>
      <c r="U37" s="59"/>
      <c r="V37" s="67">
        <f>$U$37+$T$37</f>
        <v>0</v>
      </c>
      <c r="W37" s="67">
        <f>$Q$37*$T$37</f>
        <v>0</v>
      </c>
      <c r="X37" s="67">
        <f>$S$37*$U$37</f>
        <v>0</v>
      </c>
      <c r="Y37" s="67">
        <f>$X$37+$W$37</f>
        <v>0</v>
      </c>
      <c r="Z37" s="64"/>
      <c r="AA37" s="64"/>
    </row>
    <row r="38" spans="2:27" s="1" customFormat="1" ht="11.1" customHeight="1" x14ac:dyDescent="0.2">
      <c r="B38" s="64"/>
      <c r="C38" s="64"/>
      <c r="D38" s="64"/>
      <c r="E38" s="64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>
        <f>$F$38+$G$38+$H$38+$I$38+$J$38+$K$38+$L$38+$M$38+$N$38+$O$38+$P$38</f>
        <v>0</v>
      </c>
      <c r="R38" s="68">
        <v>1</v>
      </c>
      <c r="S38" s="67">
        <f>ROUND($Q$38*$R$38,3)</f>
        <v>0</v>
      </c>
      <c r="T38" s="59"/>
      <c r="U38" s="59"/>
      <c r="V38" s="67">
        <f>$U$38+$T$38</f>
        <v>0</v>
      </c>
      <c r="W38" s="67">
        <f>$Q$38*$T$38</f>
        <v>0</v>
      </c>
      <c r="X38" s="67">
        <f>$S$38*$U$38</f>
        <v>0</v>
      </c>
      <c r="Y38" s="67">
        <f>$X$38+$W$38</f>
        <v>0</v>
      </c>
      <c r="Z38" s="64"/>
      <c r="AA38" s="64"/>
    </row>
    <row r="39" spans="2:27" s="1" customFormat="1" ht="11.1" customHeight="1" x14ac:dyDescent="0.2">
      <c r="B39" s="64"/>
      <c r="C39" s="64"/>
      <c r="D39" s="64"/>
      <c r="E39" s="64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>
        <f>$F$39+$G$39+$H$39+$I$39+$J$39+$K$39+$L$39+$M$39+$N$39+$O$39+$P$39</f>
        <v>0</v>
      </c>
      <c r="R39" s="68">
        <v>1</v>
      </c>
      <c r="S39" s="67">
        <f>ROUND($Q$39*$R$39,3)</f>
        <v>0</v>
      </c>
      <c r="T39" s="59"/>
      <c r="U39" s="59"/>
      <c r="V39" s="67">
        <f>$U$39+$T$39</f>
        <v>0</v>
      </c>
      <c r="W39" s="67">
        <f>$Q$39*$T$39</f>
        <v>0</v>
      </c>
      <c r="X39" s="67">
        <f>$S$39*$U$39</f>
        <v>0</v>
      </c>
      <c r="Y39" s="67">
        <f>$X$39+$W$39</f>
        <v>0</v>
      </c>
      <c r="Z39" s="64"/>
      <c r="AA39" s="64"/>
    </row>
    <row r="40" spans="2:27" s="1" customFormat="1" ht="11.1" customHeight="1" x14ac:dyDescent="0.2">
      <c r="B40" s="64"/>
      <c r="C40" s="64"/>
      <c r="D40" s="64"/>
      <c r="E40" s="64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>
        <f>$F$40+$G$40+$H$40+$I$40+$J$40+$K$40+$L$40+$M$40+$N$40+$O$40+$P$40</f>
        <v>0</v>
      </c>
      <c r="R40" s="68">
        <v>1</v>
      </c>
      <c r="S40" s="67">
        <f>ROUND($Q$40*$R$40,3)</f>
        <v>0</v>
      </c>
      <c r="T40" s="59"/>
      <c r="U40" s="59"/>
      <c r="V40" s="67">
        <f>$U$40+$T$40</f>
        <v>0</v>
      </c>
      <c r="W40" s="67">
        <f>$Q$40*$T$40</f>
        <v>0</v>
      </c>
      <c r="X40" s="67">
        <f>$S$40*$U$40</f>
        <v>0</v>
      </c>
      <c r="Y40" s="67">
        <f>$X$40+$W$40</f>
        <v>0</v>
      </c>
      <c r="Z40" s="64"/>
      <c r="AA40" s="64"/>
    </row>
    <row r="41" spans="2:27" s="1" customFormat="1" ht="11.1" customHeight="1" x14ac:dyDescent="0.2">
      <c r="B41" s="64"/>
      <c r="C41" s="64"/>
      <c r="D41" s="64"/>
      <c r="E41" s="64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>
        <f>$F$41+$G$41+$H$41+$I$41+$J$41+$K$41+$L$41+$M$41+$N$41+$O$41+$P$41</f>
        <v>0</v>
      </c>
      <c r="R41" s="68">
        <v>1</v>
      </c>
      <c r="S41" s="67">
        <f>ROUND($Q$41*$R$41,3)</f>
        <v>0</v>
      </c>
      <c r="T41" s="59"/>
      <c r="U41" s="59"/>
      <c r="V41" s="67">
        <f>$U$41+$T$41</f>
        <v>0</v>
      </c>
      <c r="W41" s="67">
        <f>$Q$41*$T$41</f>
        <v>0</v>
      </c>
      <c r="X41" s="67">
        <f>$S$41*$U$41</f>
        <v>0</v>
      </c>
      <c r="Y41" s="67">
        <f>$X$41+$W$41</f>
        <v>0</v>
      </c>
      <c r="Z41" s="64"/>
      <c r="AA41" s="64"/>
    </row>
    <row r="42" spans="2:27" s="1" customFormat="1" ht="11.1" customHeight="1" x14ac:dyDescent="0.2">
      <c r="B42" s="64"/>
      <c r="C42" s="64"/>
      <c r="D42" s="64"/>
      <c r="E42" s="64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>
        <f>$F$42+$G$42+$H$42+$I$42+$J$42+$K$42+$L$42+$M$42+$N$42+$O$42+$P$42</f>
        <v>0</v>
      </c>
      <c r="R42" s="68">
        <v>1</v>
      </c>
      <c r="S42" s="67">
        <f>ROUND($Q$42*$R$42,3)</f>
        <v>0</v>
      </c>
      <c r="T42" s="59"/>
      <c r="U42" s="59"/>
      <c r="V42" s="67">
        <f>$U$42+$T$42</f>
        <v>0</v>
      </c>
      <c r="W42" s="67">
        <f>$Q$42*$T$42</f>
        <v>0</v>
      </c>
      <c r="X42" s="67">
        <f>$S$42*$U$42</f>
        <v>0</v>
      </c>
      <c r="Y42" s="67">
        <f>$X$42+$W$42</f>
        <v>0</v>
      </c>
      <c r="Z42" s="64"/>
      <c r="AA42" s="64"/>
    </row>
    <row r="43" spans="2:27" s="1" customFormat="1" ht="11.1" customHeight="1" x14ac:dyDescent="0.2">
      <c r="B43" s="64"/>
      <c r="C43" s="64"/>
      <c r="D43" s="64"/>
      <c r="E43" s="64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>
        <f>$F$43+$G$43+$H$43+$I$43+$J$43+$K$43+$L$43+$M$43+$N$43+$O$43+$P$43</f>
        <v>0</v>
      </c>
      <c r="R43" s="68">
        <v>1</v>
      </c>
      <c r="S43" s="67">
        <f>ROUND($Q$43*$R$43,3)</f>
        <v>0</v>
      </c>
      <c r="T43" s="59"/>
      <c r="U43" s="59"/>
      <c r="V43" s="67">
        <f>$U$43+$T$43</f>
        <v>0</v>
      </c>
      <c r="W43" s="67">
        <f>$Q$43*$T$43</f>
        <v>0</v>
      </c>
      <c r="X43" s="67">
        <f>$S$43*$U$43</f>
        <v>0</v>
      </c>
      <c r="Y43" s="67">
        <f>$X$43+$W$43</f>
        <v>0</v>
      </c>
      <c r="Z43" s="64"/>
      <c r="AA43" s="64"/>
    </row>
    <row r="44" spans="2:27" s="1" customFormat="1" ht="11.1" customHeight="1" x14ac:dyDescent="0.2"/>
    <row r="45" spans="2:27" s="1" customFormat="1" ht="11.1" customHeight="1" x14ac:dyDescent="0.2">
      <c r="C45" s="22" t="s">
        <v>82</v>
      </c>
    </row>
    <row r="46" spans="2:27" s="1" customFormat="1" ht="11.1" customHeight="1" x14ac:dyDescent="0.2"/>
    <row r="47" spans="2:27" s="1" customFormat="1" ht="11.1" customHeight="1" x14ac:dyDescent="0.2">
      <c r="C47" s="43" t="s">
        <v>83</v>
      </c>
    </row>
    <row r="48" spans="2:27" s="1" customFormat="1" ht="11.1" customHeight="1" x14ac:dyDescent="0.2">
      <c r="C48" s="1" t="s">
        <v>84</v>
      </c>
    </row>
  </sheetData>
  <sheetProtection algorithmName="SHA-512" hashValue="SmrRWM9vTGoMrm3Ly+gKG3U5nbVw0f/r7sHi4f9WvsjCVjGxWPtpKAfzJytw4XelQ4r6R0/UQfE5xPuthMzErA==" saltValue="aWRfnQGfQFypaTIOeoNeQQ==" spinCount="100000" sheet="1" objects="1" scenarios="1"/>
  <mergeCells count="16">
    <mergeCell ref="B6:E6"/>
    <mergeCell ref="B7:E7"/>
    <mergeCell ref="B8:E8"/>
    <mergeCell ref="B10:B11"/>
    <mergeCell ref="C10:C11"/>
    <mergeCell ref="D10:D11"/>
    <mergeCell ref="E10:E11"/>
    <mergeCell ref="W10:X10"/>
    <mergeCell ref="Y10:Y11"/>
    <mergeCell ref="Z10:Z11"/>
    <mergeCell ref="AA10:AA11"/>
    <mergeCell ref="F10:P10"/>
    <mergeCell ref="Q10:Q11"/>
    <mergeCell ref="R10:R11"/>
    <mergeCell ref="S10:S11"/>
    <mergeCell ref="T10:V10"/>
  </mergeCells>
  <pageMargins left="0.39370078740157483" right="0.39370078740157483" top="0.39370078740157483" bottom="0.39370078740157483" header="0" footer="0"/>
  <pageSetup paperSize="9" fitToHeight="0"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Тайбусинова Айслу Айдарбековна</cp:lastModifiedBy>
  <dcterms:modified xsi:type="dcterms:W3CDTF">2023-06-14T11:23:57Z</dcterms:modified>
</cp:coreProperties>
</file>