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12. кв.17\Ограждение_кв.17\Претенденту\"/>
    </mc:Choice>
  </mc:AlternateContent>
  <xr:revisionPtr revIDLastSave="0" documentId="13_ncr:1_{B26B6CF6-8704-4CBB-8BB9-274EB92D05AA}" xr6:coauthVersionLast="40" xr6:coauthVersionMax="40" xr10:uidLastSave="{00000000-0000-0000-0000-000000000000}"/>
  <bookViews>
    <workbookView xWindow="1170" yWindow="870" windowWidth="19305" windowHeight="1473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R19" i="1" l="1"/>
  <c r="S19" i="1"/>
  <c r="T19" i="1" s="1"/>
  <c r="R20" i="1"/>
  <c r="S20" i="1"/>
  <c r="T20" i="1" s="1"/>
  <c r="R21" i="1"/>
  <c r="S21" i="1"/>
  <c r="T21" i="1" s="1"/>
  <c r="R22" i="1"/>
  <c r="S22" i="1"/>
  <c r="T22" i="1" s="1"/>
  <c r="R23" i="1"/>
  <c r="S23" i="1"/>
  <c r="R24" i="1"/>
  <c r="S24" i="1"/>
  <c r="R25" i="1"/>
  <c r="S25" i="1"/>
  <c r="R26" i="1"/>
  <c r="T26" i="1" s="1"/>
  <c r="S26" i="1"/>
  <c r="R27" i="1"/>
  <c r="S27" i="1"/>
  <c r="T27" i="1" s="1"/>
  <c r="R28" i="1"/>
  <c r="S28" i="1"/>
  <c r="T28" i="1" s="1"/>
  <c r="R29" i="1"/>
  <c r="S29" i="1"/>
  <c r="T29" i="1" s="1"/>
  <c r="R30" i="1"/>
  <c r="S30" i="1"/>
  <c r="T30" i="1" s="1"/>
  <c r="R31" i="1"/>
  <c r="S31" i="1"/>
  <c r="S18" i="1"/>
  <c r="S32" i="1" s="1"/>
  <c r="R18" i="1"/>
  <c r="T18" i="1" s="1"/>
  <c r="L49" i="1"/>
  <c r="G49" i="1"/>
  <c r="I49" i="1" s="1"/>
  <c r="N49" i="1" s="1"/>
  <c r="L48" i="1"/>
  <c r="G48" i="1"/>
  <c r="M48" i="1" s="1"/>
  <c r="L47" i="1"/>
  <c r="G47" i="1"/>
  <c r="I47" i="1" s="1"/>
  <c r="N47" i="1" s="1"/>
  <c r="L46" i="1"/>
  <c r="G46" i="1"/>
  <c r="M46" i="1" s="1"/>
  <c r="L45" i="1"/>
  <c r="G45" i="1"/>
  <c r="I45" i="1" s="1"/>
  <c r="N45" i="1" s="1"/>
  <c r="L44" i="1"/>
  <c r="G44" i="1"/>
  <c r="M44" i="1" s="1"/>
  <c r="L43" i="1"/>
  <c r="G43" i="1"/>
  <c r="I43" i="1" s="1"/>
  <c r="N43" i="1" s="1"/>
  <c r="L42" i="1"/>
  <c r="G42" i="1"/>
  <c r="M42" i="1" s="1"/>
  <c r="L41" i="1"/>
  <c r="G41" i="1"/>
  <c r="I41" i="1" s="1"/>
  <c r="N41" i="1" s="1"/>
  <c r="L40" i="1"/>
  <c r="G40" i="1"/>
  <c r="M40" i="1" s="1"/>
  <c r="L39" i="1"/>
  <c r="G39" i="1"/>
  <c r="I39" i="1" s="1"/>
  <c r="N39" i="1" s="1"/>
  <c r="L38" i="1"/>
  <c r="G38" i="1"/>
  <c r="M38" i="1" s="1"/>
  <c r="M31" i="1"/>
  <c r="L31" i="1"/>
  <c r="I31" i="1"/>
  <c r="N31" i="1" s="1"/>
  <c r="G31" i="1"/>
  <c r="M30" i="1"/>
  <c r="L30" i="1"/>
  <c r="I30" i="1"/>
  <c r="N30" i="1" s="1"/>
  <c r="G30" i="1"/>
  <c r="M29" i="1"/>
  <c r="L29" i="1"/>
  <c r="I29" i="1"/>
  <c r="N29" i="1" s="1"/>
  <c r="G29" i="1"/>
  <c r="M28" i="1"/>
  <c r="M27" i="1" s="1"/>
  <c r="L28" i="1"/>
  <c r="I28" i="1"/>
  <c r="N28" i="1" s="1"/>
  <c r="G28" i="1"/>
  <c r="I27" i="1"/>
  <c r="L26" i="1"/>
  <c r="G26" i="1"/>
  <c r="I26" i="1" s="1"/>
  <c r="N26" i="1" s="1"/>
  <c r="L25" i="1"/>
  <c r="G25" i="1"/>
  <c r="M25" i="1" s="1"/>
  <c r="L24" i="1"/>
  <c r="G24" i="1"/>
  <c r="I24" i="1" s="1"/>
  <c r="N24" i="1" s="1"/>
  <c r="L23" i="1"/>
  <c r="G23" i="1"/>
  <c r="M23" i="1" s="1"/>
  <c r="L22" i="1"/>
  <c r="G22" i="1"/>
  <c r="I22" i="1" s="1"/>
  <c r="N22" i="1" s="1"/>
  <c r="L21" i="1"/>
  <c r="G21" i="1"/>
  <c r="M21" i="1" s="1"/>
  <c r="L20" i="1"/>
  <c r="G20" i="1"/>
  <c r="I20" i="1" s="1"/>
  <c r="N20" i="1" s="1"/>
  <c r="L19" i="1"/>
  <c r="G19" i="1"/>
  <c r="M19" i="1" s="1"/>
  <c r="L18" i="1"/>
  <c r="G18" i="1"/>
  <c r="I18" i="1" s="1"/>
  <c r="R32" i="1" l="1"/>
  <c r="T32" i="1" s="1"/>
  <c r="O29" i="1"/>
  <c r="O30" i="1"/>
  <c r="O31" i="1"/>
  <c r="T25" i="1"/>
  <c r="T23" i="1"/>
  <c r="T31" i="1"/>
  <c r="T24" i="1"/>
  <c r="N18" i="1"/>
  <c r="I17" i="1"/>
  <c r="O24" i="1"/>
  <c r="N27" i="1"/>
  <c r="O28" i="1"/>
  <c r="M18" i="1"/>
  <c r="I19" i="1"/>
  <c r="N19" i="1" s="1"/>
  <c r="O19" i="1" s="1"/>
  <c r="M20" i="1"/>
  <c r="O20" i="1" s="1"/>
  <c r="I21" i="1"/>
  <c r="N21" i="1" s="1"/>
  <c r="O21" i="1" s="1"/>
  <c r="M22" i="1"/>
  <c r="O22" i="1" s="1"/>
  <c r="I23" i="1"/>
  <c r="N23" i="1" s="1"/>
  <c r="O23" i="1" s="1"/>
  <c r="M24" i="1"/>
  <c r="I25" i="1"/>
  <c r="N25" i="1" s="1"/>
  <c r="O25" i="1" s="1"/>
  <c r="M26" i="1"/>
  <c r="O26" i="1" s="1"/>
  <c r="I38" i="1"/>
  <c r="N38" i="1" s="1"/>
  <c r="M39" i="1"/>
  <c r="O39" i="1" s="1"/>
  <c r="I40" i="1"/>
  <c r="N40" i="1" s="1"/>
  <c r="O40" i="1" s="1"/>
  <c r="M41" i="1"/>
  <c r="O41" i="1" s="1"/>
  <c r="I42" i="1"/>
  <c r="N42" i="1" s="1"/>
  <c r="O42" i="1" s="1"/>
  <c r="M43" i="1"/>
  <c r="O43" i="1" s="1"/>
  <c r="I44" i="1"/>
  <c r="N44" i="1" s="1"/>
  <c r="O44" i="1" s="1"/>
  <c r="M45" i="1"/>
  <c r="O45" i="1" s="1"/>
  <c r="I46" i="1"/>
  <c r="N46" i="1" s="1"/>
  <c r="O46" i="1" s="1"/>
  <c r="M47" i="1"/>
  <c r="O47" i="1" s="1"/>
  <c r="I48" i="1"/>
  <c r="N48" i="1" s="1"/>
  <c r="O48" i="1" s="1"/>
  <c r="M49" i="1"/>
  <c r="O49" i="1" s="1"/>
  <c r="O27" i="1" l="1"/>
  <c r="L27" i="1" s="1"/>
  <c r="M17" i="1"/>
  <c r="M15" i="1"/>
  <c r="M16" i="1"/>
  <c r="M13" i="1"/>
  <c r="M14" i="1"/>
  <c r="O18" i="1"/>
  <c r="N16" i="1"/>
  <c r="N13" i="1"/>
  <c r="N17" i="1"/>
  <c r="N15" i="1"/>
  <c r="N14" i="1"/>
  <c r="M37" i="1"/>
  <c r="N37" i="1"/>
  <c r="O38" i="1"/>
  <c r="O37" i="1" s="1"/>
  <c r="O34" i="1" l="1"/>
  <c r="N32" i="1"/>
  <c r="O35" i="1"/>
  <c r="M32" i="1"/>
  <c r="O13" i="1"/>
  <c r="O32" i="1" s="1"/>
  <c r="O36" i="1" s="1"/>
  <c r="O14" i="1"/>
  <c r="O17" i="1"/>
  <c r="L17" i="1" s="1"/>
  <c r="O15" i="1"/>
  <c r="O16" i="1"/>
</calcChain>
</file>

<file path=xl/sharedStrings.xml><?xml version="1.0" encoding="utf-8"?>
<sst xmlns="http://schemas.openxmlformats.org/spreadsheetml/2006/main" count="94" uniqueCount="70">
  <si>
    <t>Приложение</t>
  </si>
  <si>
    <t>К договору</t>
  </si>
  <si>
    <t>Расшифровка стоимости работ</t>
  </si>
  <si>
    <t>Котельная кв. 17</t>
  </si>
  <si>
    <t>Устройство металлического ограждения котельной кв. 17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</si>
  <si>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</si>
  <si>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</si>
  <si>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</si>
  <si>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</si>
  <si>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</si>
  <si>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</si>
  <si>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</si>
  <si>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</si>
  <si>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</si>
  <si>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</si>
  <si>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</si>
  <si>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</si>
  <si>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</si>
  <si>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Котельная  кв. 17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</si>
  <si>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</si>
  <si>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</si>
  <si>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</si>
  <si>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</si>
  <si>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</si>
  <si>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</si>
  <si>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</si>
  <si>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</si>
  <si>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</si>
  <si>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</si>
  <si>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</si>
  <si>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</si>
  <si>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</si>
  <si>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</si>
  <si>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</si>
  <si>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</si>
  <si>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</si>
  <si>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</si>
  <si>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Строительно-монтажные работы</t>
  </si>
  <si>
    <t>Внутреннее благоустройство</t>
  </si>
  <si>
    <t>Благоустройство двора (проезды, парковочные места, тротуары)</t>
  </si>
  <si>
    <t>Устройство металлического ограждения из 3D-сетки</t>
  </si>
  <si>
    <t>Монтаж металлических секций ограждения</t>
  </si>
  <si>
    <t>м.п.</t>
  </si>
  <si>
    <t>В ФОТ учтено бурение скважин под стойки, а также необходимые для завершения работ материалы: крепежные элементы, пена монтажная и прочие.</t>
  </si>
  <si>
    <t>Щебень гранитный фр. 20-40 мм</t>
  </si>
  <si>
    <t>тн</t>
  </si>
  <si>
    <t>h=0,1 м. Ø0,3 м</t>
  </si>
  <si>
    <t>Секция ограждения Махаон-стандарт 3,13х2,0, Производитель ЦеСИС</t>
  </si>
  <si>
    <t>шт</t>
  </si>
  <si>
    <t>Компл.поставки: стойка 55х65х1,5 мм – 1 шт., панели – 2 шт., 2 ребра жест., эл. крепления. Выс. секции над ур. грунта 2,0м, шир. 3,13м. Выс. стойки 2,5м (ориент., уточн. на объекте). Без противоподкопа. Цвет зеленый RAL 6005. Возм. Предусм. аналога</t>
  </si>
  <si>
    <t>Секция ограждения Махаон-стандарт 3,70х2,0, Производитель ЦеСИС</t>
  </si>
  <si>
    <t>Секция ограждения Махаон-стандарт 3,27х2,0, Производитель ЦеСИС</t>
  </si>
  <si>
    <t>Секция ограждения Махаон-стандарт 0,89х2,0, Производитель ЦеСИС</t>
  </si>
  <si>
    <t>Секция ограждения Махаон-стандарт 3,68х2,0, Производитель ЦеСИС</t>
  </si>
  <si>
    <t>Секция ограждения Махаон-стандарт 3,88х2,0, Производитель ЦеСИС</t>
  </si>
  <si>
    <t>Бетон В10 F200 W4</t>
  </si>
  <si>
    <t>м3</t>
  </si>
  <si>
    <t>h=0,4 м. Ø0,3 м по ТЗ</t>
  </si>
  <si>
    <t>Монтаж ворот</t>
  </si>
  <si>
    <t>комплект</t>
  </si>
  <si>
    <t>Ворота распашные Махаон-С150 2000х6000 мм, Производитель ЦеСИС</t>
  </si>
  <si>
    <t>Компл.поставки: створки 2шт, стойки 2 шт., эл. крепления. Выс. над ур. грунта 2,0м, шир. 6,0м. Цвет RAL 6005. Откр-е наружу. Предусм. проушины для навесного замка. Возм. Предусм. аналога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</si>
  <si>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</si>
  <si>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</si>
  <si>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</si>
  <si>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</si>
  <si>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</si>
  <si>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</si>
  <si>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Милимбаева Софья Ринатовна</t>
  </si>
  <si>
    <t>Поля возможные к заполнению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</si>
</sst>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3" xfId="0" applyNumberFormat="1" applyFont="1" applyFill="1" applyBorder="1" applyAlignment="1">
      <alignment horizontal="right"/>
    </xf>
    <xf numFmtId="0" fontId="5" fillId="5" borderId="3" xfId="0" applyFont="1" applyFill="1" applyBorder="1" applyAlignment="1">
      <alignment horizontal="left" wrapText="1"/>
    </xf>
    <xf numFmtId="0" fontId="5" fillId="5" borderId="3" xfId="0" applyFont="1" applyFill="1" applyBorder="1" applyAlignment="1">
      <alignment horizontal="center"/>
    </xf>
    <xf numFmtId="164" fontId="5" fillId="5" borderId="3" xfId="0" applyNumberFormat="1" applyFont="1" applyFill="1" applyBorder="1" applyAlignment="1">
      <alignment horizontal="right"/>
    </xf>
    <xf numFmtId="0" fontId="5" fillId="5" borderId="3" xfId="0" applyFont="1" applyFill="1" applyBorder="1" applyAlignment="1">
      <alignment horizontal="right"/>
    </xf>
    <xf numFmtId="0" fontId="5" fillId="6" borderId="3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0" fontId="1" fillId="6" borderId="3" xfId="0" applyFont="1" applyFill="1" applyBorder="1" applyAlignment="1">
      <alignment horizontal="right" wrapText="1"/>
    </xf>
    <xf numFmtId="1" fontId="1" fillId="0" borderId="3" xfId="0" applyNumberFormat="1" applyFont="1" applyBorder="1" applyAlignment="1">
      <alignment horizontal="right"/>
    </xf>
    <xf numFmtId="0" fontId="4" fillId="5" borderId="4" xfId="0" applyFont="1" applyFill="1" applyBorder="1" applyAlignment="1">
      <alignment horizontal="left"/>
    </xf>
    <xf numFmtId="0" fontId="4" fillId="5" borderId="6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3" xfId="0" applyFont="1" applyBorder="1" applyAlignment="1">
      <alignment horizontal="left" wrapText="1"/>
    </xf>
    <xf numFmtId="0" fontId="1" fillId="6" borderId="0" xfId="0" applyFont="1" applyFill="1" applyAlignment="1">
      <alignment horizontal="left" wrapText="1"/>
    </xf>
    <xf numFmtId="4" fontId="6" fillId="0" borderId="3" xfId="0" applyNumberFormat="1" applyFont="1" applyBorder="1" applyAlignment="1">
      <alignment horizontal="right"/>
    </xf>
    <xf numFmtId="0" fontId="1" fillId="0" borderId="0" xfId="0" applyFont="1" applyAlignment="1" applyProtection="1">
      <alignment horizontal="left"/>
      <protection locked="0"/>
    </xf>
    <xf numFmtId="0" fontId="1" fillId="6" borderId="3" xfId="0" applyFont="1" applyFill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right"/>
      <protection locked="0"/>
    </xf>
    <xf numFmtId="1" fontId="1" fillId="0" borderId="3" xfId="0" applyNumberFormat="1" applyFont="1" applyBorder="1" applyAlignment="1" applyProtection="1">
      <alignment horizontal="right"/>
      <protection locked="0"/>
    </xf>
    <xf numFmtId="0" fontId="4" fillId="4" borderId="3" xfId="0" applyFont="1" applyFill="1" applyBorder="1" applyAlignment="1" applyProtection="1">
      <alignment horizontal="right"/>
      <protection locked="0"/>
    </xf>
    <xf numFmtId="0" fontId="5" fillId="6" borderId="3" xfId="0" applyFont="1" applyFill="1" applyBorder="1" applyAlignment="1" applyProtection="1">
      <alignment horizontal="right" wrapText="1"/>
      <protection locked="0"/>
    </xf>
    <xf numFmtId="0" fontId="6" fillId="0" borderId="3" xfId="0" applyFont="1" applyBorder="1" applyAlignment="1" applyProtection="1">
      <alignment horizontal="right"/>
      <protection locked="0"/>
    </xf>
    <xf numFmtId="0" fontId="1" fillId="6" borderId="3" xfId="0" applyFont="1" applyFill="1" applyBorder="1" applyAlignment="1" applyProtection="1">
      <alignment horizontal="right" wrapText="1"/>
      <protection locked="0"/>
    </xf>
    <xf numFmtId="0" fontId="4" fillId="5" borderId="3" xfId="0" applyFont="1" applyFill="1" applyBorder="1" applyAlignment="1" applyProtection="1">
      <alignment horizontal="right"/>
      <protection locked="0"/>
    </xf>
    <xf numFmtId="0" fontId="5" fillId="5" borderId="3" xfId="0" applyFont="1" applyFill="1" applyBorder="1" applyAlignment="1" applyProtection="1">
      <alignment horizontal="right"/>
      <protection locked="0"/>
    </xf>
    <xf numFmtId="4" fontId="6" fillId="6" borderId="3" xfId="0" applyNumberFormat="1" applyFont="1" applyFill="1" applyBorder="1" applyAlignment="1" applyProtection="1">
      <alignment horizontal="right"/>
      <protection locked="0"/>
    </xf>
    <xf numFmtId="0" fontId="6" fillId="6" borderId="3" xfId="0" applyFont="1" applyFill="1" applyBorder="1" applyAlignment="1" applyProtection="1">
      <alignment horizontal="right"/>
      <protection locked="0"/>
    </xf>
    <xf numFmtId="2" fontId="1" fillId="6" borderId="3" xfId="0" applyNumberFormat="1" applyFont="1" applyFill="1" applyBorder="1" applyAlignment="1" applyProtection="1">
      <alignment horizontal="right"/>
      <protection locked="0"/>
    </xf>
    <xf numFmtId="0" fontId="4" fillId="5" borderId="3" xfId="0" applyFont="1" applyFill="1" applyBorder="1" applyAlignment="1" applyProtection="1">
      <alignment horizontal="left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54"/>
  <sheetViews>
    <sheetView tabSelected="1" topLeftCell="B25" workbookViewId="0">
      <selection activeCell="J32" sqref="J17:K32"/>
    </sheetView>
  </sheetViews>
  <sheetFormatPr defaultColWidth="10.5" defaultRowHeight="11.45" customHeight="1" outlineLevelRow="6" x14ac:dyDescent="0.2"/>
  <cols>
    <col min="1" max="1" width="1.6640625" style="1" hidden="1" customWidth="1"/>
    <col min="2" max="2" width="8.33203125" style="1" customWidth="1"/>
    <col min="3" max="3" width="42.5" style="1" customWidth="1"/>
    <col min="4" max="4" width="7.6640625" style="1" customWidth="1"/>
    <col min="5" max="5" width="2.1640625" style="1" customWidth="1"/>
    <col min="6" max="6" width="12.5" style="1" customWidth="1"/>
    <col min="7" max="7" width="10.83203125" style="1" customWidth="1"/>
    <col min="8" max="8" width="8" style="1" customWidth="1"/>
    <col min="9" max="9" width="12.1640625" style="1" customWidth="1"/>
    <col min="10" max="10" width="9.6640625" style="1" customWidth="1"/>
    <col min="11" max="11" width="11.33203125" style="1" customWidth="1"/>
    <col min="12" max="12" width="12.83203125" style="1" customWidth="1"/>
    <col min="13" max="14" width="14.1640625" style="1" customWidth="1"/>
    <col min="15" max="15" width="16" style="1" customWidth="1"/>
    <col min="16" max="17" width="36.1640625" style="1" customWidth="1"/>
  </cols>
  <sheetData>
    <row r="1" spans="2:17" s="1" customFormat="1" ht="11.1" hidden="1" customHeight="1" x14ac:dyDescent="0.2"/>
    <row r="2" spans="2:17" s="1" customFormat="1" ht="11.1" hidden="1" customHeight="1" x14ac:dyDescent="0.2"/>
    <row r="3" spans="2:17" s="1" customFormat="1" ht="11.1" hidden="1" customHeight="1" x14ac:dyDescent="0.2"/>
    <row r="4" spans="2:17" s="2" customFormat="1" ht="12.95" customHeight="1" x14ac:dyDescent="0.2">
      <c r="P4" s="2" t="s">
        <v>0</v>
      </c>
    </row>
    <row r="5" spans="2:17" s="2" customFormat="1" ht="12.95" customHeight="1" x14ac:dyDescent="0.2">
      <c r="P5" s="3" t="s">
        <v>1</v>
      </c>
    </row>
    <row r="6" spans="2:17" s="2" customFormat="1" ht="12.95" customHeight="1" x14ac:dyDescent="0.2">
      <c r="B6" s="66" t="s">
        <v>2</v>
      </c>
      <c r="C6" s="66"/>
      <c r="D6" s="66"/>
      <c r="E6" s="66"/>
    </row>
    <row r="7" spans="2:17" s="2" customFormat="1" ht="12.95" customHeight="1" x14ac:dyDescent="0.2">
      <c r="B7" s="67" t="s">
        <v>3</v>
      </c>
      <c r="C7" s="67"/>
      <c r="D7" s="67"/>
      <c r="E7" s="67"/>
    </row>
    <row r="8" spans="2:17" s="2" customFormat="1" ht="12.95" customHeight="1" x14ac:dyDescent="0.2">
      <c r="B8" s="67" t="s">
        <v>4</v>
      </c>
      <c r="C8" s="67"/>
      <c r="D8" s="67"/>
      <c r="E8" s="67"/>
    </row>
    <row r="9" spans="2:17" s="1" customFormat="1" ht="11.1" customHeight="1" x14ac:dyDescent="0.2"/>
    <row r="10" spans="2:17" s="4" customFormat="1" ht="30" customHeight="1" x14ac:dyDescent="0.2">
      <c r="B10" s="68" t="s">
        <v>5</v>
      </c>
      <c r="C10" s="63" t="s">
        <v>6</v>
      </c>
      <c r="D10" s="68" t="s">
        <v>7</v>
      </c>
      <c r="E10" s="68" t="s">
        <v>8</v>
      </c>
      <c r="F10" s="5" t="s">
        <v>9</v>
      </c>
      <c r="G10" s="63" t="s">
        <v>10</v>
      </c>
      <c r="H10" s="63" t="s">
        <v>11</v>
      </c>
      <c r="I10" s="63" t="s">
        <v>12</v>
      </c>
      <c r="J10" s="65" t="s">
        <v>13</v>
      </c>
      <c r="K10" s="65"/>
      <c r="L10" s="65"/>
      <c r="M10" s="65" t="s">
        <v>14</v>
      </c>
      <c r="N10" s="65"/>
      <c r="O10" s="63" t="s">
        <v>15</v>
      </c>
      <c r="P10" s="63" t="s">
        <v>16</v>
      </c>
      <c r="Q10" s="63" t="s">
        <v>17</v>
      </c>
    </row>
    <row r="11" spans="2:17" s="4" customFormat="1" ht="36.950000000000003" customHeight="1" x14ac:dyDescent="0.2">
      <c r="B11" s="69"/>
      <c r="C11" s="64"/>
      <c r="D11" s="69"/>
      <c r="E11" s="69"/>
      <c r="F11" s="5" t="s">
        <v>18</v>
      </c>
      <c r="G11" s="64"/>
      <c r="H11" s="64"/>
      <c r="I11" s="64"/>
      <c r="J11" s="5" t="s">
        <v>19</v>
      </c>
      <c r="K11" s="5" t="s">
        <v>20</v>
      </c>
      <c r="L11" s="5" t="s">
        <v>21</v>
      </c>
      <c r="M11" s="5" t="s">
        <v>19</v>
      </c>
      <c r="N11" s="5" t="s">
        <v>20</v>
      </c>
      <c r="O11" s="64"/>
      <c r="P11" s="64"/>
      <c r="Q11" s="64"/>
    </row>
    <row r="12" spans="2:17" s="1" customFormat="1" ht="11.1" customHeight="1" x14ac:dyDescent="0.2">
      <c r="B12" s="6" t="s">
        <v>22</v>
      </c>
      <c r="C12" s="6" t="s">
        <v>23</v>
      </c>
      <c r="D12" s="6" t="s">
        <v>24</v>
      </c>
      <c r="E12" s="6" t="s">
        <v>25</v>
      </c>
      <c r="F12" s="6" t="s">
        <v>26</v>
      </c>
      <c r="G12" s="6" t="s">
        <v>27</v>
      </c>
      <c r="H12" s="6" t="s">
        <v>28</v>
      </c>
      <c r="I12" s="6" t="s">
        <v>29</v>
      </c>
      <c r="J12" s="6" t="s">
        <v>30</v>
      </c>
      <c r="K12" s="6" t="s">
        <v>31</v>
      </c>
      <c r="L12" s="6" t="s">
        <v>32</v>
      </c>
      <c r="M12" s="6" t="s">
        <v>33</v>
      </c>
      <c r="N12" s="6" t="s">
        <v>34</v>
      </c>
      <c r="O12" s="6" t="s">
        <v>35</v>
      </c>
      <c r="P12" s="6" t="s">
        <v>36</v>
      </c>
      <c r="Q12" s="6"/>
    </row>
    <row r="13" spans="2:17" s="1" customFormat="1" ht="12" customHeight="1" outlineLevel="1" x14ac:dyDescent="0.2">
      <c r="B13" s="7"/>
      <c r="C13" s="8" t="s">
        <v>37</v>
      </c>
      <c r="D13" s="9"/>
      <c r="E13" s="9"/>
      <c r="F13" s="10"/>
      <c r="G13" s="10"/>
      <c r="H13" s="10"/>
      <c r="I13" s="10"/>
      <c r="J13" s="10"/>
      <c r="K13" s="10"/>
      <c r="L13" s="10"/>
      <c r="M13" s="10">
        <f>ROUND($M$18+$M$19+$M$20+$M$21+$M$22+$M$23+$M$24+$M$25+$M$26+$M$28+$M$29+$M$30+$M$31,2)</f>
        <v>0</v>
      </c>
      <c r="N13" s="10">
        <f>ROUND($N$18+$N$19+$N$20+$N$21+$N$22+$N$23+$N$24+$N$25+$N$26+$N$28+$N$29+$N$30+$N$31,2)</f>
        <v>0</v>
      </c>
      <c r="O13" s="10">
        <f>ROUND($O$18+$O$19+$O$20+$O$21+$O$22+$O$23+$O$24+$O$25+$O$26+$O$28+$O$29+$O$30+$O$31,2)</f>
        <v>0</v>
      </c>
      <c r="P13" s="10"/>
      <c r="Q13" s="53"/>
    </row>
    <row r="14" spans="2:17" s="1" customFormat="1" ht="12" customHeight="1" outlineLevel="2" x14ac:dyDescent="0.2">
      <c r="B14" s="7"/>
      <c r="C14" s="8" t="s">
        <v>38</v>
      </c>
      <c r="D14" s="9"/>
      <c r="E14" s="9"/>
      <c r="F14" s="10"/>
      <c r="G14" s="10"/>
      <c r="H14" s="10"/>
      <c r="I14" s="10"/>
      <c r="J14" s="10"/>
      <c r="K14" s="10"/>
      <c r="L14" s="10"/>
      <c r="M14" s="10">
        <f>ROUND($M$18+$M$19+$M$20+$M$21+$M$22+$M$23+$M$24+$M$25+$M$26+$M$28+$M$29+$M$30+$M$31,2)</f>
        <v>0</v>
      </c>
      <c r="N14" s="10">
        <f>ROUND($N$18+$N$19+$N$20+$N$21+$N$22+$N$23+$N$24+$N$25+$N$26+$N$28+$N$29+$N$30+$N$31,2)</f>
        <v>0</v>
      </c>
      <c r="O14" s="10">
        <f>ROUND($O$18+$O$19+$O$20+$O$21+$O$22+$O$23+$O$24+$O$25+$O$26+$O$28+$O$29+$O$30+$O$31,2)</f>
        <v>0</v>
      </c>
      <c r="P14" s="10"/>
      <c r="Q14" s="53"/>
    </row>
    <row r="15" spans="2:17" s="1" customFormat="1" ht="12" customHeight="1" outlineLevel="3" x14ac:dyDescent="0.2">
      <c r="B15" s="7"/>
      <c r="C15" s="8" t="s">
        <v>39</v>
      </c>
      <c r="D15" s="9"/>
      <c r="E15" s="9"/>
      <c r="F15" s="10"/>
      <c r="G15" s="10"/>
      <c r="H15" s="10"/>
      <c r="I15" s="10"/>
      <c r="J15" s="10"/>
      <c r="K15" s="10"/>
      <c r="L15" s="10"/>
      <c r="M15" s="10">
        <f>ROUND($M$18+$M$19+$M$20+$M$21+$M$22+$M$23+$M$24+$M$25+$M$26+$M$28+$M$29+$M$30+$M$31,2)</f>
        <v>0</v>
      </c>
      <c r="N15" s="10">
        <f>ROUND($N$18+$N$19+$N$20+$N$21+$N$22+$N$23+$N$24+$N$25+$N$26+$N$28+$N$29+$N$30+$N$31,2)</f>
        <v>0</v>
      </c>
      <c r="O15" s="10">
        <f>ROUND($O$18+$O$19+$O$20+$O$21+$O$22+$O$23+$O$24+$O$25+$O$26+$O$28+$O$29+$O$30+$O$31,2)</f>
        <v>0</v>
      </c>
      <c r="P15" s="10"/>
      <c r="Q15" s="53"/>
    </row>
    <row r="16" spans="2:17" s="1" customFormat="1" ht="12" customHeight="1" outlineLevel="4" x14ac:dyDescent="0.2">
      <c r="B16" s="7"/>
      <c r="C16" s="8" t="s">
        <v>40</v>
      </c>
      <c r="D16" s="9"/>
      <c r="E16" s="9"/>
      <c r="F16" s="10"/>
      <c r="G16" s="10"/>
      <c r="H16" s="10"/>
      <c r="I16" s="10"/>
      <c r="J16" s="10"/>
      <c r="K16" s="10"/>
      <c r="L16" s="10"/>
      <c r="M16" s="10">
        <f>ROUND($M$18+$M$19+$M$20+$M$21+$M$22+$M$23+$M$24+$M$25+$M$26+$M$28+$M$29+$M$30+$M$31,2)</f>
        <v>0</v>
      </c>
      <c r="N16" s="10">
        <f>ROUND($N$18+$N$19+$N$20+$N$21+$N$22+$N$23+$N$24+$N$25+$N$26+$N$28+$N$29+$N$30+$N$31,2)</f>
        <v>0</v>
      </c>
      <c r="O16" s="10">
        <f>ROUND($O$18+$O$19+$O$20+$O$21+$O$22+$O$23+$O$24+$O$25+$O$26+$O$28+$O$29+$O$30+$O$31,2)</f>
        <v>0</v>
      </c>
      <c r="P16" s="10"/>
      <c r="Q16" s="53"/>
    </row>
    <row r="17" spans="2:20" s="11" customFormat="1" ht="51.95" customHeight="1" outlineLevel="5" x14ac:dyDescent="0.15">
      <c r="B17" s="12">
        <v>1</v>
      </c>
      <c r="C17" s="13" t="s">
        <v>41</v>
      </c>
      <c r="D17" s="14" t="s">
        <v>42</v>
      </c>
      <c r="E17" s="14"/>
      <c r="F17" s="15">
        <v>140.62</v>
      </c>
      <c r="G17" s="15">
        <v>140.62</v>
      </c>
      <c r="H17" s="16"/>
      <c r="I17" s="16">
        <f>$I$18</f>
        <v>140.62</v>
      </c>
      <c r="J17" s="58"/>
      <c r="K17" s="58"/>
      <c r="L17" s="16">
        <f>ROUND($O$17/$I$17,2)</f>
        <v>0</v>
      </c>
      <c r="M17" s="16">
        <f>ROUND($M$18+$M$19+$M$20+$M$21+$M$22+$M$23+$M$24+$M$25+$M$26,2)</f>
        <v>0</v>
      </c>
      <c r="N17" s="16">
        <f>ROUND($N$18+$N$19+$N$20+$N$21+$N$22+$N$23+$N$24+$N$25+$N$26,2)</f>
        <v>0</v>
      </c>
      <c r="O17" s="16">
        <f>ROUND($O$18+$O$19+$O$20+$O$21+$O$22+$O$23+$O$24+$O$25+$O$26,2)</f>
        <v>0</v>
      </c>
      <c r="P17" s="17" t="s">
        <v>43</v>
      </c>
      <c r="Q17" s="54"/>
    </row>
    <row r="18" spans="2:20" s="18" customFormat="1" ht="11.1" customHeight="1" outlineLevel="6" x14ac:dyDescent="0.2">
      <c r="B18" s="19"/>
      <c r="C18" s="20" t="s">
        <v>19</v>
      </c>
      <c r="D18" s="21" t="s">
        <v>42</v>
      </c>
      <c r="E18" s="21"/>
      <c r="F18" s="22">
        <v>140.62</v>
      </c>
      <c r="G18" s="22">
        <f>$F$18</f>
        <v>140.62</v>
      </c>
      <c r="H18" s="22">
        <v>1</v>
      </c>
      <c r="I18" s="23">
        <f>ROUND($G$18*$H$18,3)</f>
        <v>140.62</v>
      </c>
      <c r="J18" s="59"/>
      <c r="K18" s="60"/>
      <c r="L18" s="47">
        <f>ROUND($K$18+$J$18,2)</f>
        <v>0</v>
      </c>
      <c r="M18" s="23">
        <f>ROUND($G$18*$J$18,2)</f>
        <v>0</v>
      </c>
      <c r="N18" s="23">
        <f>ROUND($I$18*$K$18,2)</f>
        <v>0</v>
      </c>
      <c r="O18" s="23">
        <f>ROUND($N$18+$M$18,2)</f>
        <v>0</v>
      </c>
      <c r="P18" s="23"/>
      <c r="Q18" s="55"/>
      <c r="R18" s="18">
        <f>J18*G18</f>
        <v>0</v>
      </c>
      <c r="S18" s="18">
        <f>K18*I18</f>
        <v>0</v>
      </c>
      <c r="T18" s="18">
        <f>S18+R18</f>
        <v>0</v>
      </c>
    </row>
    <row r="19" spans="2:20" s="1" customFormat="1" ht="11.1" customHeight="1" outlineLevel="6" x14ac:dyDescent="0.2">
      <c r="B19" s="24"/>
      <c r="C19" s="25" t="s">
        <v>44</v>
      </c>
      <c r="D19" s="26" t="s">
        <v>45</v>
      </c>
      <c r="E19" s="26"/>
      <c r="F19" s="27">
        <v>0.42499999999999999</v>
      </c>
      <c r="G19" s="27">
        <f>$F$19</f>
        <v>0.42499999999999999</v>
      </c>
      <c r="H19" s="29">
        <v>1.23</v>
      </c>
      <c r="I19" s="28">
        <f>ROUND($G$19*$H$19,3)</f>
        <v>0.52300000000000002</v>
      </c>
      <c r="J19" s="49"/>
      <c r="K19" s="61"/>
      <c r="L19" s="29">
        <f>ROUND($K$19+$J$19,2)</f>
        <v>0</v>
      </c>
      <c r="M19" s="28">
        <f>ROUND($G$19*$J$19,2)</f>
        <v>0</v>
      </c>
      <c r="N19" s="28">
        <f>ROUND($I$19*$K$19,2)</f>
        <v>0</v>
      </c>
      <c r="O19" s="28">
        <f>ROUND($N$19+$M$19,2)</f>
        <v>0</v>
      </c>
      <c r="P19" s="30" t="s">
        <v>46</v>
      </c>
      <c r="Q19" s="56"/>
      <c r="R19" s="18">
        <f t="shared" ref="R19:R31" si="0">J19*G19</f>
        <v>0</v>
      </c>
      <c r="S19" s="18">
        <f t="shared" ref="S19:S31" si="1">K19*I19</f>
        <v>0</v>
      </c>
      <c r="T19" s="18">
        <f t="shared" ref="T19:T32" si="2">S19+R19</f>
        <v>0</v>
      </c>
    </row>
    <row r="20" spans="2:20" s="1" customFormat="1" ht="78" customHeight="1" outlineLevel="6" x14ac:dyDescent="0.2">
      <c r="B20" s="24"/>
      <c r="C20" s="25" t="s">
        <v>47</v>
      </c>
      <c r="D20" s="26" t="s">
        <v>48</v>
      </c>
      <c r="E20" s="26"/>
      <c r="F20" s="27">
        <v>40</v>
      </c>
      <c r="G20" s="27">
        <f>$F$20</f>
        <v>40</v>
      </c>
      <c r="H20" s="31">
        <v>1</v>
      </c>
      <c r="I20" s="28">
        <f>ROUND($G$20*$H$20,3)</f>
        <v>40</v>
      </c>
      <c r="J20" s="49"/>
      <c r="K20" s="49"/>
      <c r="L20" s="28">
        <f>ROUND($K$20+$J$20,2)</f>
        <v>0</v>
      </c>
      <c r="M20" s="28">
        <f>ROUND($G$20*$J$20,2)</f>
        <v>0</v>
      </c>
      <c r="N20" s="28">
        <f>ROUND($I$20*$K$20,2)</f>
        <v>0</v>
      </c>
      <c r="O20" s="28">
        <f>ROUND($N$20+$M$20,2)</f>
        <v>0</v>
      </c>
      <c r="P20" s="30" t="s">
        <v>49</v>
      </c>
      <c r="Q20" s="56"/>
      <c r="R20" s="18">
        <f t="shared" si="0"/>
        <v>0</v>
      </c>
      <c r="S20" s="18">
        <f t="shared" si="1"/>
        <v>0</v>
      </c>
      <c r="T20" s="18">
        <f t="shared" si="2"/>
        <v>0</v>
      </c>
    </row>
    <row r="21" spans="2:20" s="1" customFormat="1" ht="78" customHeight="1" outlineLevel="6" x14ac:dyDescent="0.2">
      <c r="B21" s="24"/>
      <c r="C21" s="25" t="s">
        <v>50</v>
      </c>
      <c r="D21" s="26" t="s">
        <v>48</v>
      </c>
      <c r="E21" s="26"/>
      <c r="F21" s="27">
        <v>1</v>
      </c>
      <c r="G21" s="27">
        <f>$F$21</f>
        <v>1</v>
      </c>
      <c r="H21" s="31">
        <v>1</v>
      </c>
      <c r="I21" s="28">
        <f>ROUND($G$21*$H$21,3)</f>
        <v>1</v>
      </c>
      <c r="J21" s="49"/>
      <c r="K21" s="49"/>
      <c r="L21" s="28">
        <f>ROUND($K$21+$J$21,2)</f>
        <v>0</v>
      </c>
      <c r="M21" s="28">
        <f>ROUND($G$21*$J$21,2)</f>
        <v>0</v>
      </c>
      <c r="N21" s="28">
        <f>ROUND($I$21*$K$21,2)</f>
        <v>0</v>
      </c>
      <c r="O21" s="28">
        <f>ROUND($N$21+$M$21,2)</f>
        <v>0</v>
      </c>
      <c r="P21" s="30" t="s">
        <v>49</v>
      </c>
      <c r="Q21" s="56"/>
      <c r="R21" s="18">
        <f t="shared" si="0"/>
        <v>0</v>
      </c>
      <c r="S21" s="18">
        <f t="shared" si="1"/>
        <v>0</v>
      </c>
      <c r="T21" s="18">
        <f t="shared" si="2"/>
        <v>0</v>
      </c>
    </row>
    <row r="22" spans="2:20" s="1" customFormat="1" ht="78" customHeight="1" outlineLevel="6" x14ac:dyDescent="0.2">
      <c r="B22" s="24"/>
      <c r="C22" s="25" t="s">
        <v>51</v>
      </c>
      <c r="D22" s="26" t="s">
        <v>48</v>
      </c>
      <c r="E22" s="26"/>
      <c r="F22" s="27">
        <v>1</v>
      </c>
      <c r="G22" s="27">
        <f>$F$22</f>
        <v>1</v>
      </c>
      <c r="H22" s="31">
        <v>1</v>
      </c>
      <c r="I22" s="28">
        <f>ROUND($G$22*$H$22,3)</f>
        <v>1</v>
      </c>
      <c r="J22" s="49"/>
      <c r="K22" s="49"/>
      <c r="L22" s="28">
        <f>ROUND($K$22+$J$22,2)</f>
        <v>0</v>
      </c>
      <c r="M22" s="28">
        <f>ROUND($G$22*$J$22,2)</f>
        <v>0</v>
      </c>
      <c r="N22" s="28">
        <f>ROUND($I$22*$K$22,2)</f>
        <v>0</v>
      </c>
      <c r="O22" s="28">
        <f>ROUND($N$22+$M$22,2)</f>
        <v>0</v>
      </c>
      <c r="P22" s="30" t="s">
        <v>49</v>
      </c>
      <c r="Q22" s="56"/>
      <c r="R22" s="18">
        <f t="shared" si="0"/>
        <v>0</v>
      </c>
      <c r="S22" s="18">
        <f t="shared" si="1"/>
        <v>0</v>
      </c>
      <c r="T22" s="18">
        <f t="shared" si="2"/>
        <v>0</v>
      </c>
    </row>
    <row r="23" spans="2:20" s="1" customFormat="1" ht="78" customHeight="1" outlineLevel="6" x14ac:dyDescent="0.2">
      <c r="B23" s="24"/>
      <c r="C23" s="25" t="s">
        <v>52</v>
      </c>
      <c r="D23" s="26" t="s">
        <v>48</v>
      </c>
      <c r="E23" s="26"/>
      <c r="F23" s="27">
        <v>1</v>
      </c>
      <c r="G23" s="27">
        <f>$F$23</f>
        <v>1</v>
      </c>
      <c r="H23" s="31">
        <v>1</v>
      </c>
      <c r="I23" s="28">
        <f>ROUND($G$23*$H$23,3)</f>
        <v>1</v>
      </c>
      <c r="J23" s="49"/>
      <c r="K23" s="49"/>
      <c r="L23" s="28">
        <f>ROUND($K$23+$J$23,2)</f>
        <v>0</v>
      </c>
      <c r="M23" s="28">
        <f>ROUND($G$23*$J$23,2)</f>
        <v>0</v>
      </c>
      <c r="N23" s="28">
        <f>ROUND($I$23*$K$23,2)</f>
        <v>0</v>
      </c>
      <c r="O23" s="28">
        <f>ROUND($N$23+$M$23,2)</f>
        <v>0</v>
      </c>
      <c r="P23" s="30" t="s">
        <v>49</v>
      </c>
      <c r="Q23" s="56"/>
      <c r="R23" s="18">
        <f t="shared" si="0"/>
        <v>0</v>
      </c>
      <c r="S23" s="18">
        <f t="shared" si="1"/>
        <v>0</v>
      </c>
      <c r="T23" s="18">
        <f t="shared" si="2"/>
        <v>0</v>
      </c>
    </row>
    <row r="24" spans="2:20" s="1" customFormat="1" ht="78" customHeight="1" outlineLevel="6" x14ac:dyDescent="0.2">
      <c r="B24" s="24"/>
      <c r="C24" s="25" t="s">
        <v>53</v>
      </c>
      <c r="D24" s="26" t="s">
        <v>48</v>
      </c>
      <c r="E24" s="26"/>
      <c r="F24" s="27">
        <v>1</v>
      </c>
      <c r="G24" s="27">
        <f>$F$24</f>
        <v>1</v>
      </c>
      <c r="H24" s="31">
        <v>1</v>
      </c>
      <c r="I24" s="28">
        <f>ROUND($G$24*$H$24,3)</f>
        <v>1</v>
      </c>
      <c r="J24" s="49"/>
      <c r="K24" s="49"/>
      <c r="L24" s="28">
        <f>ROUND($K$24+$J$24,2)</f>
        <v>0</v>
      </c>
      <c r="M24" s="28">
        <f>ROUND($G$24*$J$24,2)</f>
        <v>0</v>
      </c>
      <c r="N24" s="28">
        <f>ROUND($I$24*$K$24,2)</f>
        <v>0</v>
      </c>
      <c r="O24" s="28">
        <f>ROUND($N$24+$M$24,2)</f>
        <v>0</v>
      </c>
      <c r="P24" s="30" t="s">
        <v>49</v>
      </c>
      <c r="Q24" s="56"/>
      <c r="R24" s="18">
        <f t="shared" si="0"/>
        <v>0</v>
      </c>
      <c r="S24" s="18">
        <f t="shared" si="1"/>
        <v>0</v>
      </c>
      <c r="T24" s="18">
        <f t="shared" si="2"/>
        <v>0</v>
      </c>
    </row>
    <row r="25" spans="2:20" s="1" customFormat="1" ht="78" customHeight="1" outlineLevel="6" x14ac:dyDescent="0.2">
      <c r="B25" s="24"/>
      <c r="C25" s="25" t="s">
        <v>54</v>
      </c>
      <c r="D25" s="26" t="s">
        <v>48</v>
      </c>
      <c r="E25" s="26"/>
      <c r="F25" s="27">
        <v>1</v>
      </c>
      <c r="G25" s="27">
        <f>$F$25</f>
        <v>1</v>
      </c>
      <c r="H25" s="31">
        <v>1</v>
      </c>
      <c r="I25" s="28">
        <f>ROUND($G$25*$H$25,3)</f>
        <v>1</v>
      </c>
      <c r="J25" s="49"/>
      <c r="K25" s="49"/>
      <c r="L25" s="28">
        <f>ROUND($K$25+$J$25,2)</f>
        <v>0</v>
      </c>
      <c r="M25" s="28">
        <f>ROUND($G$25*$J$25,2)</f>
        <v>0</v>
      </c>
      <c r="N25" s="28">
        <f>ROUND($I$25*$K$25,2)</f>
        <v>0</v>
      </c>
      <c r="O25" s="28">
        <f>ROUND($N$25+$M$25,2)</f>
        <v>0</v>
      </c>
      <c r="P25" s="30" t="s">
        <v>49</v>
      </c>
      <c r="Q25" s="56"/>
      <c r="R25" s="18">
        <f t="shared" si="0"/>
        <v>0</v>
      </c>
      <c r="S25" s="18">
        <f t="shared" si="1"/>
        <v>0</v>
      </c>
      <c r="T25" s="18">
        <f t="shared" si="2"/>
        <v>0</v>
      </c>
    </row>
    <row r="26" spans="2:20" s="1" customFormat="1" ht="11.1" customHeight="1" outlineLevel="6" x14ac:dyDescent="0.2">
      <c r="B26" s="24"/>
      <c r="C26" s="25" t="s">
        <v>55</v>
      </c>
      <c r="D26" s="26" t="s">
        <v>56</v>
      </c>
      <c r="E26" s="26"/>
      <c r="F26" s="27">
        <v>1.23</v>
      </c>
      <c r="G26" s="27">
        <f>$F$26</f>
        <v>1.23</v>
      </c>
      <c r="H26" s="29">
        <v>1.02</v>
      </c>
      <c r="I26" s="28">
        <f>ROUND($G$26*$H$26,3)</f>
        <v>1.2549999999999999</v>
      </c>
      <c r="J26" s="49"/>
      <c r="K26" s="49"/>
      <c r="L26" s="28">
        <f>ROUND($K$26+$J$26,2)</f>
        <v>0</v>
      </c>
      <c r="M26" s="28">
        <f>ROUND($G$26*$J$26,2)</f>
        <v>0</v>
      </c>
      <c r="N26" s="28">
        <f>ROUND($I$26*$K$26,2)</f>
        <v>0</v>
      </c>
      <c r="O26" s="28">
        <f>ROUND($N$26+$M$26,2)</f>
        <v>0</v>
      </c>
      <c r="P26" s="30" t="s">
        <v>57</v>
      </c>
      <c r="Q26" s="56"/>
      <c r="R26" s="18">
        <f t="shared" si="0"/>
        <v>0</v>
      </c>
      <c r="S26" s="18">
        <f t="shared" si="1"/>
        <v>0</v>
      </c>
      <c r="T26" s="18">
        <f t="shared" si="2"/>
        <v>0</v>
      </c>
    </row>
    <row r="27" spans="2:20" s="11" customFormat="1" ht="51.95" customHeight="1" outlineLevel="5" x14ac:dyDescent="0.2">
      <c r="B27" s="12">
        <v>2</v>
      </c>
      <c r="C27" s="13" t="s">
        <v>58</v>
      </c>
      <c r="D27" s="14" t="s">
        <v>59</v>
      </c>
      <c r="E27" s="14"/>
      <c r="F27" s="15">
        <v>1</v>
      </c>
      <c r="G27" s="15">
        <v>1</v>
      </c>
      <c r="H27" s="16"/>
      <c r="I27" s="16">
        <f>$I$28</f>
        <v>1</v>
      </c>
      <c r="J27" s="58"/>
      <c r="K27" s="58"/>
      <c r="L27" s="16">
        <f>ROUND($O$27/$I$27,2)</f>
        <v>0</v>
      </c>
      <c r="M27" s="16">
        <f>ROUND($M$28+$M$29+$M$30+$M$31,2)</f>
        <v>0</v>
      </c>
      <c r="N27" s="16">
        <f>ROUND($N$28+$N$29+$N$30+$N$31,2)</f>
        <v>0</v>
      </c>
      <c r="O27" s="16">
        <f>ROUND($O$28+$O$29+$O$30+$O$31,2)</f>
        <v>0</v>
      </c>
      <c r="P27" s="17" t="s">
        <v>43</v>
      </c>
      <c r="Q27" s="54"/>
      <c r="R27" s="18">
        <f t="shared" si="0"/>
        <v>0</v>
      </c>
      <c r="S27" s="18">
        <f t="shared" si="1"/>
        <v>0</v>
      </c>
      <c r="T27" s="18">
        <f t="shared" si="2"/>
        <v>0</v>
      </c>
    </row>
    <row r="28" spans="2:20" s="18" customFormat="1" ht="11.1" customHeight="1" outlineLevel="6" x14ac:dyDescent="0.2">
      <c r="B28" s="19"/>
      <c r="C28" s="20" t="s">
        <v>19</v>
      </c>
      <c r="D28" s="21" t="s">
        <v>59</v>
      </c>
      <c r="E28" s="21"/>
      <c r="F28" s="22">
        <v>1</v>
      </c>
      <c r="G28" s="22">
        <f>$F$28</f>
        <v>1</v>
      </c>
      <c r="H28" s="22">
        <v>1</v>
      </c>
      <c r="I28" s="23">
        <f>ROUND($G$28*$H$28,3)</f>
        <v>1</v>
      </c>
      <c r="J28" s="59"/>
      <c r="K28" s="60"/>
      <c r="L28" s="47">
        <f>ROUND($K$28+$J$28,2)</f>
        <v>0</v>
      </c>
      <c r="M28" s="23">
        <f>ROUND($G$28*$J$28,2)</f>
        <v>0</v>
      </c>
      <c r="N28" s="23">
        <f>ROUND($I$28*$K$28,2)</f>
        <v>0</v>
      </c>
      <c r="O28" s="23">
        <f>ROUND($N$28+$M$28,2)</f>
        <v>0</v>
      </c>
      <c r="P28" s="23"/>
      <c r="Q28" s="55"/>
      <c r="R28" s="18">
        <f t="shared" si="0"/>
        <v>0</v>
      </c>
      <c r="S28" s="18">
        <f t="shared" si="1"/>
        <v>0</v>
      </c>
      <c r="T28" s="18">
        <f t="shared" si="2"/>
        <v>0</v>
      </c>
    </row>
    <row r="29" spans="2:20" s="1" customFormat="1" ht="56.1" customHeight="1" outlineLevel="6" x14ac:dyDescent="0.2">
      <c r="B29" s="24"/>
      <c r="C29" s="25" t="s">
        <v>60</v>
      </c>
      <c r="D29" s="26" t="s">
        <v>59</v>
      </c>
      <c r="E29" s="26"/>
      <c r="F29" s="27">
        <v>1</v>
      </c>
      <c r="G29" s="27">
        <f>$F$29</f>
        <v>1</v>
      </c>
      <c r="H29" s="31">
        <v>1</v>
      </c>
      <c r="I29" s="28">
        <f>ROUND($G$29*$H$29,3)</f>
        <v>1</v>
      </c>
      <c r="J29" s="49"/>
      <c r="K29" s="49"/>
      <c r="L29" s="28">
        <f>ROUND($K$29+$J$29,2)</f>
        <v>0</v>
      </c>
      <c r="M29" s="28">
        <f>ROUND($G$29*$J$29,2)</f>
        <v>0</v>
      </c>
      <c r="N29" s="28">
        <f>ROUND($I$29*$K$29,2)</f>
        <v>0</v>
      </c>
      <c r="O29" s="28">
        <f>ROUND($N$29+$M$29,2)</f>
        <v>0</v>
      </c>
      <c r="P29" s="30" t="s">
        <v>61</v>
      </c>
      <c r="Q29" s="56"/>
      <c r="R29" s="18">
        <f t="shared" si="0"/>
        <v>0</v>
      </c>
      <c r="S29" s="18">
        <f t="shared" si="1"/>
        <v>0</v>
      </c>
      <c r="T29" s="18">
        <f t="shared" si="2"/>
        <v>0</v>
      </c>
    </row>
    <row r="30" spans="2:20" s="1" customFormat="1" ht="11.1" customHeight="1" outlineLevel="6" x14ac:dyDescent="0.2">
      <c r="B30" s="24"/>
      <c r="C30" s="25" t="s">
        <v>44</v>
      </c>
      <c r="D30" s="26" t="s">
        <v>45</v>
      </c>
      <c r="E30" s="26"/>
      <c r="F30" s="27">
        <v>1.9E-2</v>
      </c>
      <c r="G30" s="27">
        <f>$F$30</f>
        <v>1.9E-2</v>
      </c>
      <c r="H30" s="29">
        <v>1.23</v>
      </c>
      <c r="I30" s="28">
        <f>ROUND($G$30*$H$30,3)</f>
        <v>2.3E-2</v>
      </c>
      <c r="J30" s="49"/>
      <c r="K30" s="61"/>
      <c r="L30" s="29">
        <f>ROUND($K$30+$J$30,2)</f>
        <v>0</v>
      </c>
      <c r="M30" s="28">
        <f>ROUND($G$30*$J$30,2)</f>
        <v>0</v>
      </c>
      <c r="N30" s="28">
        <f>ROUND($I$30*$K$30,2)</f>
        <v>0</v>
      </c>
      <c r="O30" s="28">
        <f>ROUND($N$30+$M$30,2)</f>
        <v>0</v>
      </c>
      <c r="P30" s="30" t="s">
        <v>46</v>
      </c>
      <c r="Q30" s="56"/>
      <c r="R30" s="18">
        <f t="shared" si="0"/>
        <v>0</v>
      </c>
      <c r="S30" s="18">
        <f t="shared" si="1"/>
        <v>0</v>
      </c>
      <c r="T30" s="18">
        <f t="shared" si="2"/>
        <v>0</v>
      </c>
    </row>
    <row r="31" spans="2:20" s="1" customFormat="1" ht="11.1" customHeight="1" outlineLevel="6" x14ac:dyDescent="0.2">
      <c r="B31" s="24"/>
      <c r="C31" s="25" t="s">
        <v>55</v>
      </c>
      <c r="D31" s="26" t="s">
        <v>56</v>
      </c>
      <c r="E31" s="26"/>
      <c r="F31" s="27">
        <v>5.3999999999999999E-2</v>
      </c>
      <c r="G31" s="27">
        <f>$F$31</f>
        <v>5.3999999999999999E-2</v>
      </c>
      <c r="H31" s="29">
        <v>1.02</v>
      </c>
      <c r="I31" s="28">
        <f>ROUND($G$31*$H$31,3)</f>
        <v>5.5E-2</v>
      </c>
      <c r="J31" s="49"/>
      <c r="K31" s="49"/>
      <c r="L31" s="28">
        <f>ROUND($K$31+$J$31,2)</f>
        <v>0</v>
      </c>
      <c r="M31" s="28">
        <f>ROUND($G$31*$J$31,2)</f>
        <v>0</v>
      </c>
      <c r="N31" s="28">
        <f>ROUND($I$31*$K$31,2)</f>
        <v>0</v>
      </c>
      <c r="O31" s="28">
        <f>ROUND($N$31+$M$31,2)</f>
        <v>0</v>
      </c>
      <c r="P31" s="30" t="s">
        <v>57</v>
      </c>
      <c r="Q31" s="56"/>
      <c r="R31" s="18">
        <f t="shared" si="0"/>
        <v>0</v>
      </c>
      <c r="S31" s="18">
        <f t="shared" si="1"/>
        <v>0</v>
      </c>
      <c r="T31" s="18">
        <f t="shared" si="2"/>
        <v>0</v>
      </c>
    </row>
    <row r="32" spans="2:20" s="4" customFormat="1" ht="12" customHeight="1" x14ac:dyDescent="0.2">
      <c r="B32" s="32"/>
      <c r="C32" s="33" t="s">
        <v>62</v>
      </c>
      <c r="D32" s="34"/>
      <c r="E32" s="34"/>
      <c r="F32" s="34"/>
      <c r="G32" s="34"/>
      <c r="H32" s="34"/>
      <c r="I32" s="34"/>
      <c r="J32" s="62"/>
      <c r="K32" s="62"/>
      <c r="L32" s="34"/>
      <c r="M32" s="35">
        <f>M13</f>
        <v>0</v>
      </c>
      <c r="N32" s="35">
        <f>N13</f>
        <v>0</v>
      </c>
      <c r="O32" s="35">
        <f>ROUND($O$13,2)</f>
        <v>0</v>
      </c>
      <c r="P32" s="35"/>
      <c r="Q32" s="57"/>
      <c r="R32" s="4">
        <f>SUM(R18:R31)</f>
        <v>0</v>
      </c>
      <c r="S32" s="4">
        <f>SUM(S18:S31)</f>
        <v>0</v>
      </c>
      <c r="T32" s="4">
        <f t="shared" si="2"/>
        <v>0</v>
      </c>
    </row>
    <row r="33" spans="2:17" s="1" customFormat="1" ht="11.1" customHeight="1" x14ac:dyDescent="0.2">
      <c r="B33" s="36"/>
      <c r="C33" s="37" t="s">
        <v>63</v>
      </c>
      <c r="D33" s="38"/>
      <c r="E33" s="38"/>
      <c r="F33" s="38"/>
      <c r="G33" s="38"/>
      <c r="H33" s="38"/>
      <c r="I33" s="38"/>
      <c r="J33" s="38"/>
      <c r="K33" s="38"/>
      <c r="L33" s="38"/>
      <c r="M33" s="38"/>
      <c r="O33" s="28"/>
      <c r="P33" s="28"/>
      <c r="Q33" s="28"/>
    </row>
    <row r="34" spans="2:17" s="18" customFormat="1" ht="11.1" customHeight="1" x14ac:dyDescent="0.2">
      <c r="B34" s="39"/>
      <c r="C34" s="40" t="s">
        <v>64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2">
        <f>ROUND($N$13,2)</f>
        <v>0</v>
      </c>
      <c r="P34" s="43"/>
      <c r="Q34" s="43"/>
    </row>
    <row r="35" spans="2:17" s="18" customFormat="1" ht="11.1" customHeight="1" x14ac:dyDescent="0.2">
      <c r="B35" s="39"/>
      <c r="C35" s="40" t="s">
        <v>65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4">
        <f>ROUND($M$13,2)</f>
        <v>0</v>
      </c>
      <c r="P35" s="23"/>
      <c r="Q35" s="23"/>
    </row>
    <row r="36" spans="2:17" s="18" customFormat="1" ht="11.1" customHeight="1" x14ac:dyDescent="0.2">
      <c r="B36" s="39"/>
      <c r="C36" s="40" t="s">
        <v>66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4">
        <f>ROUND(($O$32)*0.166666666666666,2)</f>
        <v>0</v>
      </c>
      <c r="P36" s="23"/>
      <c r="Q36" s="23"/>
    </row>
    <row r="37" spans="2:17" s="1" customFormat="1" ht="44.1" customHeight="1" x14ac:dyDescent="0.2">
      <c r="B37" s="38"/>
      <c r="C37" s="45" t="s">
        <v>67</v>
      </c>
      <c r="D37" s="38"/>
      <c r="E37" s="38"/>
      <c r="F37" s="38"/>
      <c r="G37" s="38"/>
      <c r="H37" s="38"/>
      <c r="I37" s="38"/>
      <c r="J37" s="38"/>
      <c r="K37" s="38"/>
      <c r="L37" s="38"/>
      <c r="M37" s="41">
        <f>ROUND($M$38+$M$39+$M$40+$M$41+$M$42+$M$43+$M$44+$M$45+$M$46+$M$47+$M$48+$M$49,2)</f>
        <v>0</v>
      </c>
      <c r="N37" s="41">
        <f>ROUND($N$38+$N$39+$N$40+$N$41+$N$42+$N$43+$N$44+$N$45+$N$46+$N$47+$N$48+$N$49,2)</f>
        <v>0</v>
      </c>
      <c r="O37" s="41">
        <f>ROUND($O$38+$O$39+$O$40+$O$41+$O$42+$O$43+$O$44+$O$45+$O$46+$O$47+$O$48+$O$49,2)</f>
        <v>0</v>
      </c>
      <c r="P37" s="38"/>
      <c r="Q37" s="38"/>
    </row>
    <row r="38" spans="2:17" s="48" customFormat="1" ht="11.1" customHeight="1" x14ac:dyDescent="0.2">
      <c r="B38" s="49"/>
      <c r="C38" s="49"/>
      <c r="D38" s="49"/>
      <c r="E38" s="50"/>
      <c r="F38" s="49"/>
      <c r="G38" s="51">
        <f>$F$38</f>
        <v>0</v>
      </c>
      <c r="H38" s="52">
        <v>1</v>
      </c>
      <c r="I38" s="51">
        <f>ROUND($G$38*$H$38,3)</f>
        <v>0</v>
      </c>
      <c r="J38" s="49"/>
      <c r="K38" s="49"/>
      <c r="L38" s="51">
        <f>ROUND($K$38+$J$38,2)</f>
        <v>0</v>
      </c>
      <c r="M38" s="51">
        <f>ROUND($G$38*$J$38,2)</f>
        <v>0</v>
      </c>
      <c r="N38" s="51">
        <f>ROUND($I$38*$K$38,2)</f>
        <v>0</v>
      </c>
      <c r="O38" s="51">
        <f>ROUND($N$38+$M$38,2)</f>
        <v>0</v>
      </c>
      <c r="P38" s="50"/>
      <c r="Q38" s="49"/>
    </row>
    <row r="39" spans="2:17" s="48" customFormat="1" ht="11.1" customHeight="1" x14ac:dyDescent="0.2">
      <c r="B39" s="49"/>
      <c r="C39" s="49"/>
      <c r="D39" s="49"/>
      <c r="E39" s="50"/>
      <c r="F39" s="49"/>
      <c r="G39" s="51">
        <f>$F$39</f>
        <v>0</v>
      </c>
      <c r="H39" s="52">
        <v>1</v>
      </c>
      <c r="I39" s="51">
        <f>ROUND($G$39*$H$39,3)</f>
        <v>0</v>
      </c>
      <c r="J39" s="49"/>
      <c r="K39" s="49"/>
      <c r="L39" s="51">
        <f>ROUND($K$39+$J$39,2)</f>
        <v>0</v>
      </c>
      <c r="M39" s="51">
        <f>ROUND($G$39*$J$39,2)</f>
        <v>0</v>
      </c>
      <c r="N39" s="51">
        <f>ROUND($I$39*$K$39,2)</f>
        <v>0</v>
      </c>
      <c r="O39" s="51">
        <f>ROUND($N$39+$M$39,2)</f>
        <v>0</v>
      </c>
      <c r="P39" s="50"/>
      <c r="Q39" s="49"/>
    </row>
    <row r="40" spans="2:17" s="48" customFormat="1" ht="11.1" customHeight="1" x14ac:dyDescent="0.2">
      <c r="B40" s="49"/>
      <c r="C40" s="49"/>
      <c r="D40" s="49"/>
      <c r="E40" s="50"/>
      <c r="F40" s="49"/>
      <c r="G40" s="51">
        <f>$F$40</f>
        <v>0</v>
      </c>
      <c r="H40" s="52">
        <v>1</v>
      </c>
      <c r="I40" s="51">
        <f>ROUND($G$40*$H$40,3)</f>
        <v>0</v>
      </c>
      <c r="J40" s="49"/>
      <c r="K40" s="49"/>
      <c r="L40" s="51">
        <f>ROUND($K$40+$J$40,2)</f>
        <v>0</v>
      </c>
      <c r="M40" s="51">
        <f>ROUND($G$40*$J$40,2)</f>
        <v>0</v>
      </c>
      <c r="N40" s="51">
        <f>ROUND($I$40*$K$40,2)</f>
        <v>0</v>
      </c>
      <c r="O40" s="51">
        <f>ROUND($N$40+$M$40,2)</f>
        <v>0</v>
      </c>
      <c r="P40" s="50"/>
      <c r="Q40" s="49"/>
    </row>
    <row r="41" spans="2:17" s="48" customFormat="1" ht="11.1" customHeight="1" x14ac:dyDescent="0.2">
      <c r="B41" s="49"/>
      <c r="C41" s="49"/>
      <c r="D41" s="49"/>
      <c r="E41" s="50"/>
      <c r="F41" s="49"/>
      <c r="G41" s="51">
        <f>$F$41</f>
        <v>0</v>
      </c>
      <c r="H41" s="52">
        <v>1</v>
      </c>
      <c r="I41" s="51">
        <f>ROUND($G$41*$H$41,3)</f>
        <v>0</v>
      </c>
      <c r="J41" s="49"/>
      <c r="K41" s="49"/>
      <c r="L41" s="51">
        <f>ROUND($K$41+$J$41,2)</f>
        <v>0</v>
      </c>
      <c r="M41" s="51">
        <f>ROUND($G$41*$J$41,2)</f>
        <v>0</v>
      </c>
      <c r="N41" s="51">
        <f>ROUND($I$41*$K$41,2)</f>
        <v>0</v>
      </c>
      <c r="O41" s="51">
        <f>ROUND($N$41+$M$41,2)</f>
        <v>0</v>
      </c>
      <c r="P41" s="50"/>
      <c r="Q41" s="49"/>
    </row>
    <row r="42" spans="2:17" s="48" customFormat="1" ht="11.1" customHeight="1" x14ac:dyDescent="0.2">
      <c r="B42" s="49"/>
      <c r="C42" s="49"/>
      <c r="D42" s="49"/>
      <c r="E42" s="50"/>
      <c r="F42" s="49"/>
      <c r="G42" s="51">
        <f>$F$42</f>
        <v>0</v>
      </c>
      <c r="H42" s="52">
        <v>1</v>
      </c>
      <c r="I42" s="51">
        <f>ROUND($G$42*$H$42,3)</f>
        <v>0</v>
      </c>
      <c r="J42" s="49"/>
      <c r="K42" s="49"/>
      <c r="L42" s="51">
        <f>ROUND($K$42+$J$42,2)</f>
        <v>0</v>
      </c>
      <c r="M42" s="51">
        <f>ROUND($G$42*$J$42,2)</f>
        <v>0</v>
      </c>
      <c r="N42" s="51">
        <f>ROUND($I$42*$K$42,2)</f>
        <v>0</v>
      </c>
      <c r="O42" s="51">
        <f>ROUND($N$42+$M$42,2)</f>
        <v>0</v>
      </c>
      <c r="P42" s="50"/>
      <c r="Q42" s="49"/>
    </row>
    <row r="43" spans="2:17" s="48" customFormat="1" ht="11.1" customHeight="1" x14ac:dyDescent="0.2">
      <c r="B43" s="49"/>
      <c r="C43" s="49"/>
      <c r="D43" s="49"/>
      <c r="E43" s="50"/>
      <c r="F43" s="49"/>
      <c r="G43" s="51">
        <f>$F$43</f>
        <v>0</v>
      </c>
      <c r="H43" s="52">
        <v>1</v>
      </c>
      <c r="I43" s="51">
        <f>ROUND($G$43*$H$43,3)</f>
        <v>0</v>
      </c>
      <c r="J43" s="49"/>
      <c r="K43" s="49"/>
      <c r="L43" s="51">
        <f>ROUND($K$43+$J$43,2)</f>
        <v>0</v>
      </c>
      <c r="M43" s="51">
        <f>ROUND($G$43*$J$43,2)</f>
        <v>0</v>
      </c>
      <c r="N43" s="51">
        <f>ROUND($I$43*$K$43,2)</f>
        <v>0</v>
      </c>
      <c r="O43" s="51">
        <f>ROUND($N$43+$M$43,2)</f>
        <v>0</v>
      </c>
      <c r="P43" s="50"/>
      <c r="Q43" s="49"/>
    </row>
    <row r="44" spans="2:17" s="48" customFormat="1" ht="11.1" customHeight="1" x14ac:dyDescent="0.2">
      <c r="B44" s="49"/>
      <c r="C44" s="49"/>
      <c r="D44" s="49"/>
      <c r="E44" s="50"/>
      <c r="F44" s="49"/>
      <c r="G44" s="51">
        <f>$F$44</f>
        <v>0</v>
      </c>
      <c r="H44" s="52">
        <v>1</v>
      </c>
      <c r="I44" s="51">
        <f>ROUND($G$44*$H$44,3)</f>
        <v>0</v>
      </c>
      <c r="J44" s="49"/>
      <c r="K44" s="49"/>
      <c r="L44" s="51">
        <f>ROUND($K$44+$J$44,2)</f>
        <v>0</v>
      </c>
      <c r="M44" s="51">
        <f>ROUND($G$44*$J$44,2)</f>
        <v>0</v>
      </c>
      <c r="N44" s="51">
        <f>ROUND($I$44*$K$44,2)</f>
        <v>0</v>
      </c>
      <c r="O44" s="51">
        <f>ROUND($N$44+$M$44,2)</f>
        <v>0</v>
      </c>
      <c r="P44" s="50"/>
      <c r="Q44" s="49"/>
    </row>
    <row r="45" spans="2:17" s="48" customFormat="1" ht="11.1" customHeight="1" x14ac:dyDescent="0.2">
      <c r="B45" s="49"/>
      <c r="C45" s="49"/>
      <c r="D45" s="49"/>
      <c r="E45" s="50"/>
      <c r="F45" s="49"/>
      <c r="G45" s="51">
        <f>$F$45</f>
        <v>0</v>
      </c>
      <c r="H45" s="52">
        <v>1</v>
      </c>
      <c r="I45" s="51">
        <f>ROUND($G$45*$H$45,3)</f>
        <v>0</v>
      </c>
      <c r="J45" s="49"/>
      <c r="K45" s="49"/>
      <c r="L45" s="51">
        <f>ROUND($K$45+$J$45,2)</f>
        <v>0</v>
      </c>
      <c r="M45" s="51">
        <f>ROUND($G$45*$J$45,2)</f>
        <v>0</v>
      </c>
      <c r="N45" s="51">
        <f>ROUND($I$45*$K$45,2)</f>
        <v>0</v>
      </c>
      <c r="O45" s="51">
        <f>ROUND($N$45+$M$45,2)</f>
        <v>0</v>
      </c>
      <c r="P45" s="50"/>
      <c r="Q45" s="49"/>
    </row>
    <row r="46" spans="2:17" s="48" customFormat="1" ht="11.1" customHeight="1" x14ac:dyDescent="0.2">
      <c r="B46" s="49"/>
      <c r="C46" s="49"/>
      <c r="D46" s="49"/>
      <c r="E46" s="50"/>
      <c r="F46" s="49"/>
      <c r="G46" s="51">
        <f>$F$46</f>
        <v>0</v>
      </c>
      <c r="H46" s="52">
        <v>1</v>
      </c>
      <c r="I46" s="51">
        <f>ROUND($G$46*$H$46,3)</f>
        <v>0</v>
      </c>
      <c r="J46" s="49"/>
      <c r="K46" s="49"/>
      <c r="L46" s="51">
        <f>ROUND($K$46+$J$46,2)</f>
        <v>0</v>
      </c>
      <c r="M46" s="51">
        <f>ROUND($G$46*$J$46,2)</f>
        <v>0</v>
      </c>
      <c r="N46" s="51">
        <f>ROUND($I$46*$K$46,2)</f>
        <v>0</v>
      </c>
      <c r="O46" s="51">
        <f>ROUND($N$46+$M$46,2)</f>
        <v>0</v>
      </c>
      <c r="P46" s="50"/>
      <c r="Q46" s="49"/>
    </row>
    <row r="47" spans="2:17" s="48" customFormat="1" ht="11.1" customHeight="1" x14ac:dyDescent="0.2">
      <c r="B47" s="49"/>
      <c r="C47" s="49"/>
      <c r="D47" s="49"/>
      <c r="E47" s="50"/>
      <c r="F47" s="49"/>
      <c r="G47" s="51">
        <f>$F$47</f>
        <v>0</v>
      </c>
      <c r="H47" s="52">
        <v>1</v>
      </c>
      <c r="I47" s="51">
        <f>ROUND($G$47*$H$47,3)</f>
        <v>0</v>
      </c>
      <c r="J47" s="49"/>
      <c r="K47" s="49"/>
      <c r="L47" s="51">
        <f>ROUND($K$47+$J$47,2)</f>
        <v>0</v>
      </c>
      <c r="M47" s="51">
        <f>ROUND($G$47*$J$47,2)</f>
        <v>0</v>
      </c>
      <c r="N47" s="51">
        <f>ROUND($I$47*$K$47,2)</f>
        <v>0</v>
      </c>
      <c r="O47" s="51">
        <f>ROUND($N$47+$M$47,2)</f>
        <v>0</v>
      </c>
      <c r="P47" s="50"/>
      <c r="Q47" s="49"/>
    </row>
    <row r="48" spans="2:17" s="48" customFormat="1" ht="11.1" customHeight="1" x14ac:dyDescent="0.2">
      <c r="B48" s="49"/>
      <c r="C48" s="49"/>
      <c r="D48" s="49"/>
      <c r="E48" s="50"/>
      <c r="F48" s="49"/>
      <c r="G48" s="51">
        <f>$F$48</f>
        <v>0</v>
      </c>
      <c r="H48" s="52">
        <v>1</v>
      </c>
      <c r="I48" s="51">
        <f>ROUND($G$48*$H$48,3)</f>
        <v>0</v>
      </c>
      <c r="J48" s="49"/>
      <c r="K48" s="49"/>
      <c r="L48" s="51">
        <f>ROUND($K$48+$J$48,2)</f>
        <v>0</v>
      </c>
      <c r="M48" s="51">
        <f>ROUND($G$48*$J$48,2)</f>
        <v>0</v>
      </c>
      <c r="N48" s="51">
        <f>ROUND($I$48*$K$48,2)</f>
        <v>0</v>
      </c>
      <c r="O48" s="51">
        <f>ROUND($N$48+$M$48,2)</f>
        <v>0</v>
      </c>
      <c r="P48" s="50"/>
      <c r="Q48" s="49"/>
    </row>
    <row r="49" spans="2:17" s="48" customFormat="1" ht="11.1" customHeight="1" x14ac:dyDescent="0.2">
      <c r="B49" s="49"/>
      <c r="C49" s="49"/>
      <c r="D49" s="49"/>
      <c r="E49" s="50"/>
      <c r="F49" s="49"/>
      <c r="G49" s="51">
        <f>$F$49</f>
        <v>0</v>
      </c>
      <c r="H49" s="52">
        <v>1</v>
      </c>
      <c r="I49" s="51">
        <f>ROUND($G$49*$H$49,3)</f>
        <v>0</v>
      </c>
      <c r="J49" s="49"/>
      <c r="K49" s="49"/>
      <c r="L49" s="51">
        <f>ROUND($K$49+$J$49,2)</f>
        <v>0</v>
      </c>
      <c r="M49" s="51">
        <f>ROUND($G$49*$J$49,2)</f>
        <v>0</v>
      </c>
      <c r="N49" s="51">
        <f>ROUND($I$49*$K$49,2)</f>
        <v>0</v>
      </c>
      <c r="O49" s="51">
        <f>ROUND($N$49+$M$49,2)</f>
        <v>0</v>
      </c>
      <c r="P49" s="50"/>
      <c r="Q49" s="49"/>
    </row>
    <row r="50" spans="2:17" s="1" customFormat="1" ht="11.1" customHeight="1" x14ac:dyDescent="0.2"/>
    <row r="51" spans="2:17" s="1" customFormat="1" ht="11.1" customHeight="1" x14ac:dyDescent="0.2">
      <c r="C51" s="18" t="s">
        <v>68</v>
      </c>
    </row>
    <row r="52" spans="2:17" s="1" customFormat="1" ht="11.1" customHeight="1" x14ac:dyDescent="0.2"/>
    <row r="53" spans="2:17" s="1" customFormat="1" ht="11.1" customHeight="1" x14ac:dyDescent="0.2">
      <c r="C53" s="46" t="s">
        <v>69</v>
      </c>
    </row>
    <row r="54" spans="2:17" s="1" customFormat="1" ht="11.1" customHeight="1" x14ac:dyDescent="0.2"/>
  </sheetData>
  <sheetProtection algorithmName="SHA-512" hashValue="0aCYTvmClSdPumdk/hJmiJoR06Fse6/zCjdIirZEaKtd6IbNf7ciwPVHOgdghgnUXrIpZFnyXHVmQvG8qmyVVw==" saltValue="iUwuTKwlQbpLqJkNWXR7uA==" spinCount="100000" sheet="1" insertColumns="0" insertRows="0" insertHyperlinks="0" sort="0" autoFilter="0" pivotTables="0"/>
  <mergeCells count="15">
    <mergeCell ref="B6:E6"/>
    <mergeCell ref="B7:E7"/>
    <mergeCell ref="B8:E8"/>
    <mergeCell ref="B10:B11"/>
    <mergeCell ref="C10:C11"/>
    <mergeCell ref="D10:D11"/>
    <mergeCell ref="E10:E11"/>
    <mergeCell ref="O10:O11"/>
    <mergeCell ref="P10:P11"/>
    <mergeCell ref="Q10:Q11"/>
    <mergeCell ref="G10:G11"/>
    <mergeCell ref="H10:H11"/>
    <mergeCell ref="I10:I11"/>
    <mergeCell ref="J10:L10"/>
    <mergeCell ref="M10:N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Стойлова Алёна Андреевна</cp:lastModifiedBy>
  <dcterms:modified xsi:type="dcterms:W3CDTF">2023-07-03T05:50:14Z</dcterms:modified>
</cp:coreProperties>
</file>