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5. Ембаево\15.Строительство магазина\претенденту\"/>
    </mc:Choice>
  </mc:AlternateContent>
  <xr:revisionPtr revIDLastSave="0" documentId="13_ncr:1_{0D705843-B195-4093-B021-DF5DC6EF4CAE}" xr6:coauthVersionLast="40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N206" i="1" l="1"/>
  <c r="I206" i="1"/>
  <c r="N205" i="1"/>
  <c r="I205" i="1"/>
  <c r="N204" i="1"/>
  <c r="I204" i="1"/>
  <c r="N203" i="1"/>
  <c r="I203" i="1"/>
  <c r="N202" i="1"/>
  <c r="I202" i="1"/>
  <c r="N201" i="1"/>
  <c r="I201" i="1"/>
  <c r="N200" i="1"/>
  <c r="I200" i="1"/>
  <c r="N199" i="1"/>
  <c r="I199" i="1"/>
  <c r="N198" i="1"/>
  <c r="I198" i="1"/>
  <c r="N197" i="1"/>
  <c r="I197" i="1"/>
  <c r="N196" i="1"/>
  <c r="I196" i="1"/>
  <c r="N195" i="1"/>
  <c r="I195" i="1"/>
  <c r="N188" i="1"/>
  <c r="I188" i="1"/>
  <c r="N187" i="1"/>
  <c r="I187" i="1"/>
  <c r="N183" i="1"/>
  <c r="I183" i="1"/>
  <c r="N182" i="1"/>
  <c r="I182" i="1"/>
  <c r="N178" i="1"/>
  <c r="I178" i="1"/>
  <c r="N177" i="1"/>
  <c r="I177" i="1"/>
  <c r="N173" i="1"/>
  <c r="I173" i="1"/>
  <c r="N172" i="1"/>
  <c r="I172" i="1"/>
  <c r="N169" i="1"/>
  <c r="I169" i="1"/>
  <c r="N168" i="1"/>
  <c r="I168" i="1"/>
  <c r="N165" i="1"/>
  <c r="I165" i="1"/>
  <c r="N164" i="1"/>
  <c r="I164" i="1"/>
  <c r="N161" i="1"/>
  <c r="I161" i="1"/>
  <c r="N160" i="1"/>
  <c r="I160" i="1"/>
  <c r="N159" i="1"/>
  <c r="I159" i="1"/>
  <c r="N158" i="1"/>
  <c r="I158" i="1"/>
  <c r="N155" i="1"/>
  <c r="I155" i="1"/>
  <c r="N154" i="1"/>
  <c r="I154" i="1"/>
  <c r="N151" i="1"/>
  <c r="I151" i="1"/>
  <c r="N150" i="1"/>
  <c r="I150" i="1"/>
  <c r="N147" i="1"/>
  <c r="I147" i="1"/>
  <c r="N146" i="1"/>
  <c r="I146" i="1"/>
  <c r="N143" i="1"/>
  <c r="I143" i="1"/>
  <c r="N142" i="1"/>
  <c r="I142" i="1"/>
  <c r="N137" i="1"/>
  <c r="I137" i="1"/>
  <c r="N135" i="1"/>
  <c r="I135" i="1"/>
  <c r="N134" i="1"/>
  <c r="I134" i="1"/>
  <c r="N133" i="1"/>
  <c r="I133" i="1"/>
  <c r="N132" i="1"/>
  <c r="I132" i="1"/>
  <c r="N131" i="1"/>
  <c r="I131" i="1"/>
  <c r="N130" i="1"/>
  <c r="I130" i="1"/>
  <c r="N129" i="1"/>
  <c r="I129" i="1"/>
  <c r="N128" i="1"/>
  <c r="I128" i="1"/>
  <c r="N127" i="1"/>
  <c r="I127" i="1"/>
  <c r="N126" i="1"/>
  <c r="I126" i="1"/>
  <c r="N125" i="1"/>
  <c r="I125" i="1"/>
  <c r="N124" i="1"/>
  <c r="I124" i="1"/>
  <c r="N123" i="1"/>
  <c r="I123" i="1"/>
  <c r="N122" i="1"/>
  <c r="I122" i="1"/>
  <c r="N121" i="1"/>
  <c r="I121" i="1"/>
  <c r="N120" i="1"/>
  <c r="I120" i="1"/>
  <c r="N119" i="1"/>
  <c r="I119" i="1"/>
  <c r="N118" i="1"/>
  <c r="I118" i="1"/>
  <c r="N117" i="1"/>
  <c r="I117" i="1"/>
  <c r="N116" i="1"/>
  <c r="I116" i="1"/>
  <c r="N115" i="1"/>
  <c r="I115" i="1"/>
  <c r="N114" i="1"/>
  <c r="I114" i="1"/>
  <c r="N113" i="1"/>
  <c r="I113" i="1"/>
  <c r="N112" i="1"/>
  <c r="I112" i="1"/>
  <c r="N111" i="1"/>
  <c r="I111" i="1"/>
  <c r="N110" i="1"/>
  <c r="I110" i="1"/>
  <c r="N109" i="1"/>
  <c r="I109" i="1"/>
  <c r="N108" i="1"/>
  <c r="I108" i="1"/>
  <c r="N107" i="1"/>
  <c r="I107" i="1"/>
  <c r="N106" i="1"/>
  <c r="I106" i="1"/>
  <c r="N105" i="1"/>
  <c r="I105" i="1"/>
  <c r="N104" i="1"/>
  <c r="I104" i="1"/>
  <c r="N103" i="1"/>
  <c r="I103" i="1"/>
  <c r="N102" i="1"/>
  <c r="I102" i="1"/>
  <c r="N101" i="1"/>
  <c r="I101" i="1"/>
  <c r="N100" i="1"/>
  <c r="I100" i="1"/>
  <c r="N99" i="1"/>
  <c r="I99" i="1"/>
  <c r="N98" i="1"/>
  <c r="I98" i="1"/>
  <c r="N97" i="1"/>
  <c r="I97" i="1"/>
  <c r="N96" i="1"/>
  <c r="I96" i="1"/>
  <c r="N91" i="1"/>
  <c r="I91" i="1"/>
  <c r="N90" i="1"/>
  <c r="I90" i="1"/>
  <c r="N89" i="1"/>
  <c r="I89" i="1"/>
  <c r="N87" i="1"/>
  <c r="I87" i="1"/>
  <c r="N86" i="1"/>
  <c r="I86" i="1"/>
  <c r="N85" i="1"/>
  <c r="I85" i="1"/>
  <c r="N82" i="1"/>
  <c r="I82" i="1"/>
  <c r="N81" i="1"/>
  <c r="I81" i="1"/>
  <c r="N78" i="1"/>
  <c r="I78" i="1"/>
  <c r="N77" i="1"/>
  <c r="I77" i="1"/>
  <c r="N75" i="1"/>
  <c r="I75" i="1"/>
  <c r="N74" i="1"/>
  <c r="I74" i="1"/>
  <c r="N72" i="1"/>
  <c r="I72" i="1"/>
  <c r="N71" i="1"/>
  <c r="I71" i="1"/>
  <c r="N70" i="1"/>
  <c r="I70" i="1"/>
  <c r="N69" i="1"/>
  <c r="I69" i="1"/>
  <c r="N68" i="1"/>
  <c r="I68" i="1"/>
  <c r="N67" i="1"/>
  <c r="I67" i="1"/>
  <c r="N66" i="1"/>
  <c r="I66" i="1"/>
  <c r="N65" i="1"/>
  <c r="I65" i="1"/>
  <c r="N64" i="1"/>
  <c r="I64" i="1"/>
  <c r="N63" i="1"/>
  <c r="I63" i="1"/>
  <c r="N62" i="1"/>
  <c r="I62" i="1"/>
  <c r="N61" i="1"/>
  <c r="I61" i="1"/>
  <c r="N58" i="1"/>
  <c r="I58" i="1"/>
  <c r="N57" i="1"/>
  <c r="I57" i="1"/>
  <c r="N56" i="1"/>
  <c r="I56" i="1"/>
  <c r="N55" i="1"/>
  <c r="I55" i="1"/>
  <c r="N53" i="1"/>
  <c r="I53" i="1"/>
  <c r="N52" i="1"/>
  <c r="I52" i="1"/>
  <c r="N50" i="1"/>
  <c r="I50" i="1"/>
  <c r="N49" i="1"/>
  <c r="I49" i="1"/>
  <c r="N47" i="1"/>
  <c r="I47" i="1"/>
  <c r="N46" i="1"/>
  <c r="I46" i="1"/>
  <c r="N45" i="1"/>
  <c r="I45" i="1"/>
  <c r="N44" i="1"/>
  <c r="I44" i="1"/>
  <c r="N41" i="1"/>
  <c r="I41" i="1"/>
  <c r="N40" i="1"/>
  <c r="I40" i="1"/>
  <c r="N39" i="1"/>
  <c r="I39" i="1"/>
  <c r="N38" i="1"/>
  <c r="I38" i="1"/>
  <c r="N37" i="1"/>
  <c r="I37" i="1"/>
  <c r="N36" i="1"/>
  <c r="I36" i="1"/>
  <c r="N35" i="1"/>
  <c r="I35" i="1"/>
  <c r="N34" i="1"/>
  <c r="I34" i="1"/>
  <c r="N33" i="1"/>
  <c r="I33" i="1"/>
  <c r="N32" i="1"/>
  <c r="I32" i="1"/>
  <c r="N31" i="1"/>
  <c r="I31" i="1"/>
  <c r="N27" i="1"/>
  <c r="I27" i="1"/>
  <c r="N26" i="1"/>
  <c r="I26" i="1"/>
  <c r="N24" i="1"/>
  <c r="I24" i="1"/>
  <c r="N23" i="1"/>
  <c r="I23" i="1"/>
  <c r="N21" i="1"/>
  <c r="I21" i="1"/>
  <c r="N19" i="1"/>
  <c r="I19" i="1"/>
  <c r="N18" i="1"/>
  <c r="I18" i="1"/>
  <c r="O18" i="1" l="1"/>
  <c r="K18" i="1"/>
  <c r="O19" i="1"/>
  <c r="K19" i="1"/>
  <c r="P19" i="1" s="1"/>
  <c r="Q19" i="1" s="1"/>
  <c r="O21" i="1"/>
  <c r="O20" i="1" s="1"/>
  <c r="K21" i="1"/>
  <c r="O23" i="1"/>
  <c r="K23" i="1"/>
  <c r="O24" i="1"/>
  <c r="K24" i="1"/>
  <c r="P24" i="1" s="1"/>
  <c r="O26" i="1"/>
  <c r="K26" i="1"/>
  <c r="O27" i="1"/>
  <c r="K27" i="1"/>
  <c r="P27" i="1" s="1"/>
  <c r="O31" i="1"/>
  <c r="K31" i="1"/>
  <c r="O32" i="1"/>
  <c r="K32" i="1"/>
  <c r="P32" i="1" s="1"/>
  <c r="O33" i="1"/>
  <c r="K33" i="1"/>
  <c r="P33" i="1" s="1"/>
  <c r="Q33" i="1" s="1"/>
  <c r="O34" i="1"/>
  <c r="K34" i="1"/>
  <c r="P34" i="1" s="1"/>
  <c r="O35" i="1"/>
  <c r="K35" i="1"/>
  <c r="P35" i="1" s="1"/>
  <c r="Q35" i="1" s="1"/>
  <c r="O36" i="1"/>
  <c r="K36" i="1"/>
  <c r="P36" i="1" s="1"/>
  <c r="O37" i="1"/>
  <c r="K37" i="1"/>
  <c r="P37" i="1" s="1"/>
  <c r="Q37" i="1" s="1"/>
  <c r="O38" i="1"/>
  <c r="K38" i="1"/>
  <c r="P38" i="1" s="1"/>
  <c r="O39" i="1"/>
  <c r="K39" i="1"/>
  <c r="P39" i="1" s="1"/>
  <c r="Q39" i="1" s="1"/>
  <c r="O40" i="1"/>
  <c r="K40" i="1"/>
  <c r="P40" i="1" s="1"/>
  <c r="Q40" i="1" s="1"/>
  <c r="O41" i="1"/>
  <c r="K41" i="1"/>
  <c r="P41" i="1" s="1"/>
  <c r="Q41" i="1" s="1"/>
  <c r="O44" i="1"/>
  <c r="K44" i="1"/>
  <c r="O45" i="1"/>
  <c r="K45" i="1"/>
  <c r="P45" i="1" s="1"/>
  <c r="Q45" i="1" s="1"/>
  <c r="O46" i="1"/>
  <c r="K46" i="1"/>
  <c r="P46" i="1" s="1"/>
  <c r="Q46" i="1" s="1"/>
  <c r="O47" i="1"/>
  <c r="K47" i="1"/>
  <c r="P47" i="1" s="1"/>
  <c r="Q47" i="1" s="1"/>
  <c r="O49" i="1"/>
  <c r="K49" i="1"/>
  <c r="O50" i="1"/>
  <c r="K50" i="1"/>
  <c r="P50" i="1" s="1"/>
  <c r="Q50" i="1" s="1"/>
  <c r="O52" i="1"/>
  <c r="K52" i="1"/>
  <c r="O53" i="1"/>
  <c r="K53" i="1"/>
  <c r="P53" i="1" s="1"/>
  <c r="Q53" i="1" s="1"/>
  <c r="O55" i="1"/>
  <c r="K55" i="1"/>
  <c r="O56" i="1"/>
  <c r="K56" i="1"/>
  <c r="P56" i="1" s="1"/>
  <c r="Q56" i="1" s="1"/>
  <c r="O57" i="1"/>
  <c r="K57" i="1"/>
  <c r="P57" i="1" s="1"/>
  <c r="O58" i="1"/>
  <c r="K58" i="1"/>
  <c r="P58" i="1" s="1"/>
  <c r="Q58" i="1" s="1"/>
  <c r="O61" i="1"/>
  <c r="K61" i="1"/>
  <c r="O62" i="1"/>
  <c r="K62" i="1"/>
  <c r="P62" i="1" s="1"/>
  <c r="Q62" i="1" s="1"/>
  <c r="O63" i="1"/>
  <c r="K63" i="1"/>
  <c r="P63" i="1" s="1"/>
  <c r="O64" i="1"/>
  <c r="K64" i="1"/>
  <c r="P64" i="1" s="1"/>
  <c r="Q64" i="1" s="1"/>
  <c r="O65" i="1"/>
  <c r="K65" i="1"/>
  <c r="P65" i="1" s="1"/>
  <c r="O66" i="1"/>
  <c r="K66" i="1"/>
  <c r="P66" i="1" s="1"/>
  <c r="Q66" i="1" s="1"/>
  <c r="O67" i="1"/>
  <c r="K67" i="1"/>
  <c r="P67" i="1" s="1"/>
  <c r="O68" i="1"/>
  <c r="K68" i="1"/>
  <c r="P68" i="1" s="1"/>
  <c r="Q68" i="1" s="1"/>
  <c r="O69" i="1"/>
  <c r="K69" i="1"/>
  <c r="P69" i="1" s="1"/>
  <c r="O70" i="1"/>
  <c r="K70" i="1"/>
  <c r="P70" i="1" s="1"/>
  <c r="Q70" i="1" s="1"/>
  <c r="O71" i="1"/>
  <c r="K71" i="1"/>
  <c r="P71" i="1" s="1"/>
  <c r="O72" i="1"/>
  <c r="K72" i="1"/>
  <c r="P72" i="1" s="1"/>
  <c r="Q72" i="1" s="1"/>
  <c r="O74" i="1"/>
  <c r="K74" i="1"/>
  <c r="O75" i="1"/>
  <c r="K75" i="1"/>
  <c r="P75" i="1" s="1"/>
  <c r="Q75" i="1" s="1"/>
  <c r="O77" i="1"/>
  <c r="K77" i="1"/>
  <c r="O78" i="1"/>
  <c r="K78" i="1"/>
  <c r="P78" i="1" s="1"/>
  <c r="Q78" i="1" s="1"/>
  <c r="O81" i="1"/>
  <c r="K81" i="1"/>
  <c r="O82" i="1"/>
  <c r="K82" i="1"/>
  <c r="P82" i="1" s="1"/>
  <c r="Q82" i="1" s="1"/>
  <c r="O85" i="1"/>
  <c r="K85" i="1"/>
  <c r="O86" i="1"/>
  <c r="K86" i="1"/>
  <c r="P86" i="1" s="1"/>
  <c r="Q86" i="1" s="1"/>
  <c r="O87" i="1"/>
  <c r="K87" i="1"/>
  <c r="P87" i="1" s="1"/>
  <c r="Q87" i="1" s="1"/>
  <c r="O89" i="1"/>
  <c r="K89" i="1"/>
  <c r="O90" i="1"/>
  <c r="K90" i="1"/>
  <c r="P90" i="1" s="1"/>
  <c r="Q90" i="1" s="1"/>
  <c r="O91" i="1"/>
  <c r="K91" i="1"/>
  <c r="P91" i="1" s="1"/>
  <c r="Q91" i="1" s="1"/>
  <c r="O96" i="1"/>
  <c r="K96" i="1"/>
  <c r="O97" i="1"/>
  <c r="K97" i="1"/>
  <c r="P97" i="1" s="1"/>
  <c r="Q97" i="1" s="1"/>
  <c r="O98" i="1"/>
  <c r="K98" i="1"/>
  <c r="P98" i="1" s="1"/>
  <c r="Q98" i="1" s="1"/>
  <c r="O99" i="1"/>
  <c r="K99" i="1"/>
  <c r="P99" i="1" s="1"/>
  <c r="Q99" i="1" s="1"/>
  <c r="O100" i="1"/>
  <c r="K100" i="1"/>
  <c r="P100" i="1" s="1"/>
  <c r="Q100" i="1" s="1"/>
  <c r="O101" i="1"/>
  <c r="K101" i="1"/>
  <c r="P101" i="1" s="1"/>
  <c r="Q101" i="1" s="1"/>
  <c r="O102" i="1"/>
  <c r="K102" i="1"/>
  <c r="P102" i="1" s="1"/>
  <c r="Q102" i="1" s="1"/>
  <c r="O103" i="1"/>
  <c r="K103" i="1"/>
  <c r="P103" i="1" s="1"/>
  <c r="Q103" i="1" s="1"/>
  <c r="O104" i="1"/>
  <c r="K104" i="1"/>
  <c r="P104" i="1" s="1"/>
  <c r="Q104" i="1" s="1"/>
  <c r="O105" i="1"/>
  <c r="K105" i="1"/>
  <c r="P105" i="1" s="1"/>
  <c r="Q105" i="1" s="1"/>
  <c r="O106" i="1"/>
  <c r="K106" i="1"/>
  <c r="P106" i="1" s="1"/>
  <c r="Q106" i="1" s="1"/>
  <c r="O107" i="1"/>
  <c r="K107" i="1"/>
  <c r="P107" i="1" s="1"/>
  <c r="Q107" i="1" s="1"/>
  <c r="O108" i="1"/>
  <c r="K108" i="1"/>
  <c r="P108" i="1" s="1"/>
  <c r="Q108" i="1" s="1"/>
  <c r="O109" i="1"/>
  <c r="K109" i="1"/>
  <c r="P109" i="1" s="1"/>
  <c r="Q109" i="1" s="1"/>
  <c r="O110" i="1"/>
  <c r="K110" i="1"/>
  <c r="P110" i="1" s="1"/>
  <c r="Q110" i="1" s="1"/>
  <c r="O111" i="1"/>
  <c r="K111" i="1"/>
  <c r="P111" i="1" s="1"/>
  <c r="Q111" i="1" s="1"/>
  <c r="O112" i="1"/>
  <c r="K112" i="1"/>
  <c r="P112" i="1" s="1"/>
  <c r="Q112" i="1" s="1"/>
  <c r="O113" i="1"/>
  <c r="K113" i="1"/>
  <c r="P113" i="1" s="1"/>
  <c r="Q113" i="1" s="1"/>
  <c r="O114" i="1"/>
  <c r="K114" i="1"/>
  <c r="P114" i="1" s="1"/>
  <c r="Q114" i="1" s="1"/>
  <c r="O115" i="1"/>
  <c r="K115" i="1"/>
  <c r="P115" i="1" s="1"/>
  <c r="Q115" i="1" s="1"/>
  <c r="O116" i="1"/>
  <c r="K116" i="1"/>
  <c r="P116" i="1" s="1"/>
  <c r="Q116" i="1" s="1"/>
  <c r="O117" i="1"/>
  <c r="K117" i="1"/>
  <c r="P117" i="1" s="1"/>
  <c r="Q117" i="1" s="1"/>
  <c r="O118" i="1"/>
  <c r="K118" i="1"/>
  <c r="P118" i="1" s="1"/>
  <c r="Q118" i="1" s="1"/>
  <c r="O119" i="1"/>
  <c r="K119" i="1"/>
  <c r="P119" i="1" s="1"/>
  <c r="Q119" i="1" s="1"/>
  <c r="O120" i="1"/>
  <c r="K120" i="1"/>
  <c r="P120" i="1" s="1"/>
  <c r="Q120" i="1" s="1"/>
  <c r="O121" i="1"/>
  <c r="K121" i="1"/>
  <c r="P121" i="1" s="1"/>
  <c r="Q121" i="1" s="1"/>
  <c r="O122" i="1"/>
  <c r="K122" i="1"/>
  <c r="P122" i="1" s="1"/>
  <c r="Q122" i="1" s="1"/>
  <c r="O123" i="1"/>
  <c r="K123" i="1"/>
  <c r="P123" i="1" s="1"/>
  <c r="Q123" i="1" s="1"/>
  <c r="O124" i="1"/>
  <c r="K124" i="1"/>
  <c r="P124" i="1" s="1"/>
  <c r="Q124" i="1" s="1"/>
  <c r="O125" i="1"/>
  <c r="K125" i="1"/>
  <c r="P125" i="1" s="1"/>
  <c r="Q125" i="1" s="1"/>
  <c r="O126" i="1"/>
  <c r="K126" i="1"/>
  <c r="P126" i="1" s="1"/>
  <c r="Q126" i="1" s="1"/>
  <c r="O127" i="1"/>
  <c r="K127" i="1"/>
  <c r="P127" i="1" s="1"/>
  <c r="Q127" i="1" s="1"/>
  <c r="O128" i="1"/>
  <c r="K128" i="1"/>
  <c r="P128" i="1" s="1"/>
  <c r="Q128" i="1" s="1"/>
  <c r="O129" i="1"/>
  <c r="K129" i="1"/>
  <c r="P129" i="1" s="1"/>
  <c r="Q129" i="1" s="1"/>
  <c r="O130" i="1"/>
  <c r="K130" i="1"/>
  <c r="P130" i="1" s="1"/>
  <c r="Q130" i="1" s="1"/>
  <c r="O131" i="1"/>
  <c r="K131" i="1"/>
  <c r="P131" i="1" s="1"/>
  <c r="Q131" i="1" s="1"/>
  <c r="O132" i="1"/>
  <c r="K132" i="1"/>
  <c r="P132" i="1" s="1"/>
  <c r="Q132" i="1" s="1"/>
  <c r="O133" i="1"/>
  <c r="K133" i="1"/>
  <c r="P133" i="1" s="1"/>
  <c r="Q133" i="1" s="1"/>
  <c r="O134" i="1"/>
  <c r="K134" i="1"/>
  <c r="P134" i="1" s="1"/>
  <c r="Q134" i="1" s="1"/>
  <c r="O135" i="1"/>
  <c r="K135" i="1"/>
  <c r="P135" i="1" s="1"/>
  <c r="Q135" i="1" s="1"/>
  <c r="O137" i="1"/>
  <c r="O136" i="1" s="1"/>
  <c r="K137" i="1"/>
  <c r="O142" i="1"/>
  <c r="K142" i="1"/>
  <c r="O143" i="1"/>
  <c r="K143" i="1"/>
  <c r="P143" i="1" s="1"/>
  <c r="Q143" i="1" s="1"/>
  <c r="O146" i="1"/>
  <c r="K146" i="1"/>
  <c r="O147" i="1"/>
  <c r="K147" i="1"/>
  <c r="P147" i="1" s="1"/>
  <c r="Q147" i="1" s="1"/>
  <c r="O150" i="1"/>
  <c r="K150" i="1"/>
  <c r="O151" i="1"/>
  <c r="K151" i="1"/>
  <c r="P151" i="1" s="1"/>
  <c r="Q151" i="1" s="1"/>
  <c r="O154" i="1"/>
  <c r="K154" i="1"/>
  <c r="O155" i="1"/>
  <c r="K155" i="1"/>
  <c r="P155" i="1" s="1"/>
  <c r="Q155" i="1" s="1"/>
  <c r="O158" i="1"/>
  <c r="K158" i="1"/>
  <c r="O159" i="1"/>
  <c r="K159" i="1"/>
  <c r="P159" i="1" s="1"/>
  <c r="Q159" i="1" s="1"/>
  <c r="O160" i="1"/>
  <c r="K160" i="1"/>
  <c r="P160" i="1" s="1"/>
  <c r="Q160" i="1" s="1"/>
  <c r="O161" i="1"/>
  <c r="K161" i="1"/>
  <c r="P161" i="1" s="1"/>
  <c r="Q161" i="1" s="1"/>
  <c r="O164" i="1"/>
  <c r="K164" i="1"/>
  <c r="O165" i="1"/>
  <c r="K165" i="1"/>
  <c r="P165" i="1" s="1"/>
  <c r="Q165" i="1" s="1"/>
  <c r="O168" i="1"/>
  <c r="K168" i="1"/>
  <c r="O169" i="1"/>
  <c r="K169" i="1"/>
  <c r="P169" i="1" s="1"/>
  <c r="Q169" i="1" s="1"/>
  <c r="O172" i="1"/>
  <c r="K172" i="1"/>
  <c r="O173" i="1"/>
  <c r="K173" i="1"/>
  <c r="P173" i="1" s="1"/>
  <c r="Q173" i="1" s="1"/>
  <c r="O177" i="1"/>
  <c r="K177" i="1"/>
  <c r="O178" i="1"/>
  <c r="K178" i="1"/>
  <c r="P178" i="1" s="1"/>
  <c r="Q178" i="1" s="1"/>
  <c r="O182" i="1"/>
  <c r="K182" i="1"/>
  <c r="O183" i="1"/>
  <c r="K183" i="1"/>
  <c r="P183" i="1" s="1"/>
  <c r="Q183" i="1" s="1"/>
  <c r="O187" i="1"/>
  <c r="K187" i="1"/>
  <c r="O188" i="1"/>
  <c r="K188" i="1"/>
  <c r="P188" i="1" s="1"/>
  <c r="Q188" i="1" s="1"/>
  <c r="O195" i="1"/>
  <c r="K195" i="1"/>
  <c r="P195" i="1" s="1"/>
  <c r="O196" i="1"/>
  <c r="K196" i="1"/>
  <c r="P196" i="1" s="1"/>
  <c r="Q196" i="1" s="1"/>
  <c r="O197" i="1"/>
  <c r="K197" i="1"/>
  <c r="P197" i="1" s="1"/>
  <c r="Q197" i="1" s="1"/>
  <c r="O198" i="1"/>
  <c r="K198" i="1"/>
  <c r="P198" i="1" s="1"/>
  <c r="Q198" i="1" s="1"/>
  <c r="O199" i="1"/>
  <c r="K199" i="1"/>
  <c r="P199" i="1" s="1"/>
  <c r="Q199" i="1" s="1"/>
  <c r="O200" i="1"/>
  <c r="K200" i="1"/>
  <c r="P200" i="1" s="1"/>
  <c r="Q200" i="1" s="1"/>
  <c r="O201" i="1"/>
  <c r="K201" i="1"/>
  <c r="P201" i="1" s="1"/>
  <c r="Q201" i="1" s="1"/>
  <c r="O202" i="1"/>
  <c r="K202" i="1"/>
  <c r="P202" i="1" s="1"/>
  <c r="Q202" i="1" s="1"/>
  <c r="O203" i="1"/>
  <c r="K203" i="1"/>
  <c r="P203" i="1" s="1"/>
  <c r="Q203" i="1" s="1"/>
  <c r="O204" i="1"/>
  <c r="K204" i="1"/>
  <c r="P204" i="1" s="1"/>
  <c r="Q204" i="1" s="1"/>
  <c r="O205" i="1"/>
  <c r="K205" i="1"/>
  <c r="P205" i="1" s="1"/>
  <c r="Q205" i="1" s="1"/>
  <c r="O206" i="1"/>
  <c r="K206" i="1"/>
  <c r="P206" i="1" s="1"/>
  <c r="Q206" i="1" s="1"/>
  <c r="Q71" i="1" l="1"/>
  <c r="Q69" i="1"/>
  <c r="Q67" i="1"/>
  <c r="Q65" i="1"/>
  <c r="Q63" i="1"/>
  <c r="Q57" i="1"/>
  <c r="Q38" i="1"/>
  <c r="Q36" i="1"/>
  <c r="Q34" i="1"/>
  <c r="Q32" i="1"/>
  <c r="Q27" i="1"/>
  <c r="Q24" i="1"/>
  <c r="Q195" i="1"/>
  <c r="Q194" i="1" s="1"/>
  <c r="P194" i="1"/>
  <c r="O194" i="1"/>
  <c r="P187" i="1"/>
  <c r="K186" i="1"/>
  <c r="O186" i="1"/>
  <c r="O185" i="1"/>
  <c r="O184" i="1"/>
  <c r="P182" i="1"/>
  <c r="K181" i="1"/>
  <c r="O181" i="1"/>
  <c r="O180" i="1"/>
  <c r="O179" i="1"/>
  <c r="P177" i="1"/>
  <c r="K176" i="1"/>
  <c r="O176" i="1"/>
  <c r="O175" i="1"/>
  <c r="O174" i="1"/>
  <c r="P172" i="1"/>
  <c r="K171" i="1"/>
  <c r="O171" i="1"/>
  <c r="O170" i="1"/>
  <c r="P168" i="1"/>
  <c r="K167" i="1"/>
  <c r="O167" i="1"/>
  <c r="O166" i="1"/>
  <c r="P164" i="1"/>
  <c r="K163" i="1"/>
  <c r="O163" i="1"/>
  <c r="O162" i="1"/>
  <c r="P158" i="1"/>
  <c r="K157" i="1"/>
  <c r="O157" i="1"/>
  <c r="O156" i="1"/>
  <c r="P154" i="1"/>
  <c r="K153" i="1"/>
  <c r="O153" i="1"/>
  <c r="O152" i="1"/>
  <c r="P150" i="1"/>
  <c r="K149" i="1"/>
  <c r="O149" i="1"/>
  <c r="O148" i="1"/>
  <c r="P146" i="1"/>
  <c r="K145" i="1"/>
  <c r="O145" i="1"/>
  <c r="O144" i="1"/>
  <c r="P142" i="1"/>
  <c r="K141" i="1"/>
  <c r="O141" i="1"/>
  <c r="O140" i="1"/>
  <c r="O139" i="1"/>
  <c r="O138" i="1"/>
  <c r="P137" i="1"/>
  <c r="K136" i="1"/>
  <c r="P96" i="1"/>
  <c r="K95" i="1"/>
  <c r="O95" i="1"/>
  <c r="O94" i="1"/>
  <c r="O93" i="1"/>
  <c r="O92" i="1"/>
  <c r="P89" i="1"/>
  <c r="K88" i="1"/>
  <c r="O88" i="1"/>
  <c r="P85" i="1"/>
  <c r="K84" i="1"/>
  <c r="O84" i="1"/>
  <c r="O83" i="1"/>
  <c r="P81" i="1"/>
  <c r="K80" i="1"/>
  <c r="O80" i="1"/>
  <c r="O79" i="1"/>
  <c r="P77" i="1"/>
  <c r="K76" i="1"/>
  <c r="O76" i="1"/>
  <c r="P74" i="1"/>
  <c r="K73" i="1"/>
  <c r="O73" i="1"/>
  <c r="P61" i="1"/>
  <c r="K60" i="1"/>
  <c r="O60" i="1"/>
  <c r="O59" i="1"/>
  <c r="P55" i="1"/>
  <c r="K54" i="1"/>
  <c r="O54" i="1"/>
  <c r="P52" i="1"/>
  <c r="K51" i="1"/>
  <c r="O51" i="1"/>
  <c r="P49" i="1"/>
  <c r="K48" i="1"/>
  <c r="O48" i="1"/>
  <c r="P44" i="1"/>
  <c r="K43" i="1"/>
  <c r="O43" i="1"/>
  <c r="O42" i="1"/>
  <c r="P31" i="1"/>
  <c r="K30" i="1"/>
  <c r="O30" i="1"/>
  <c r="O29" i="1"/>
  <c r="O28" i="1"/>
  <c r="P26" i="1"/>
  <c r="K25" i="1"/>
  <c r="O25" i="1"/>
  <c r="P23" i="1"/>
  <c r="K22" i="1"/>
  <c r="O22" i="1"/>
  <c r="P21" i="1"/>
  <c r="K20" i="1"/>
  <c r="P18" i="1"/>
  <c r="K17" i="1"/>
  <c r="O17" i="1"/>
  <c r="O16" i="1"/>
  <c r="O15" i="1"/>
  <c r="O14" i="1"/>
  <c r="O13" i="1"/>
  <c r="Q192" i="1" s="1"/>
  <c r="Q18" i="1" l="1"/>
  <c r="P17" i="1"/>
  <c r="P16" i="1"/>
  <c r="P15" i="1"/>
  <c r="P14" i="1"/>
  <c r="P13" i="1"/>
  <c r="Q191" i="1" s="1"/>
  <c r="Q21" i="1"/>
  <c r="Q20" i="1" s="1"/>
  <c r="N20" i="1" s="1"/>
  <c r="P20" i="1"/>
  <c r="Q23" i="1"/>
  <c r="Q22" i="1" s="1"/>
  <c r="N22" i="1" s="1"/>
  <c r="P22" i="1"/>
  <c r="Q26" i="1"/>
  <c r="Q25" i="1" s="1"/>
  <c r="N25" i="1" s="1"/>
  <c r="P25" i="1"/>
  <c r="Q31" i="1"/>
  <c r="P30" i="1"/>
  <c r="P29" i="1"/>
  <c r="P28" i="1"/>
  <c r="Q44" i="1"/>
  <c r="P43" i="1"/>
  <c r="P42" i="1"/>
  <c r="Q49" i="1"/>
  <c r="Q48" i="1" s="1"/>
  <c r="N48" i="1" s="1"/>
  <c r="P48" i="1"/>
  <c r="Q52" i="1"/>
  <c r="Q51" i="1" s="1"/>
  <c r="N51" i="1" s="1"/>
  <c r="P51" i="1"/>
  <c r="Q55" i="1"/>
  <c r="Q54" i="1" s="1"/>
  <c r="N54" i="1" s="1"/>
  <c r="P54" i="1"/>
  <c r="Q61" i="1"/>
  <c r="P60" i="1"/>
  <c r="P59" i="1"/>
  <c r="Q74" i="1"/>
  <c r="Q73" i="1" s="1"/>
  <c r="N73" i="1" s="1"/>
  <c r="P73" i="1"/>
  <c r="Q77" i="1"/>
  <c r="Q76" i="1" s="1"/>
  <c r="N76" i="1" s="1"/>
  <c r="P76" i="1"/>
  <c r="Q81" i="1"/>
  <c r="P80" i="1"/>
  <c r="P79" i="1"/>
  <c r="Q85" i="1"/>
  <c r="P84" i="1"/>
  <c r="P83" i="1"/>
  <c r="Q89" i="1"/>
  <c r="Q88" i="1" s="1"/>
  <c r="N88" i="1" s="1"/>
  <c r="P88" i="1"/>
  <c r="Q96" i="1"/>
  <c r="P95" i="1"/>
  <c r="P94" i="1"/>
  <c r="P93" i="1"/>
  <c r="P92" i="1"/>
  <c r="Q137" i="1"/>
  <c r="Q136" i="1" s="1"/>
  <c r="N136" i="1" s="1"/>
  <c r="P136" i="1"/>
  <c r="Q142" i="1"/>
  <c r="P141" i="1"/>
  <c r="P140" i="1"/>
  <c r="P139" i="1"/>
  <c r="P138" i="1"/>
  <c r="Q146" i="1"/>
  <c r="P145" i="1"/>
  <c r="P144" i="1"/>
  <c r="Q150" i="1"/>
  <c r="P149" i="1"/>
  <c r="P148" i="1"/>
  <c r="Q154" i="1"/>
  <c r="P153" i="1"/>
  <c r="P152" i="1"/>
  <c r="Q158" i="1"/>
  <c r="P157" i="1"/>
  <c r="P156" i="1"/>
  <c r="Q164" i="1"/>
  <c r="P163" i="1"/>
  <c r="P162" i="1"/>
  <c r="Q168" i="1"/>
  <c r="P167" i="1"/>
  <c r="P166" i="1"/>
  <c r="Q172" i="1"/>
  <c r="P171" i="1"/>
  <c r="P170" i="1"/>
  <c r="Q177" i="1"/>
  <c r="P176" i="1"/>
  <c r="P175" i="1"/>
  <c r="P174" i="1"/>
  <c r="Q182" i="1"/>
  <c r="P181" i="1"/>
  <c r="P180" i="1"/>
  <c r="P179" i="1"/>
  <c r="Q187" i="1"/>
  <c r="P186" i="1"/>
  <c r="P185" i="1"/>
  <c r="P184" i="1"/>
  <c r="Q186" i="1" l="1"/>
  <c r="N186" i="1" s="1"/>
  <c r="Q185" i="1"/>
  <c r="Q184" i="1"/>
  <c r="Q181" i="1"/>
  <c r="N181" i="1" s="1"/>
  <c r="Q180" i="1"/>
  <c r="Q179" i="1"/>
  <c r="Q176" i="1"/>
  <c r="N176" i="1" s="1"/>
  <c r="Q175" i="1"/>
  <c r="Q174" i="1"/>
  <c r="Q171" i="1"/>
  <c r="N171" i="1" s="1"/>
  <c r="Q170" i="1"/>
  <c r="Q167" i="1"/>
  <c r="N167" i="1" s="1"/>
  <c r="Q166" i="1"/>
  <c r="Q163" i="1"/>
  <c r="N163" i="1" s="1"/>
  <c r="Q162" i="1"/>
  <c r="Q157" i="1"/>
  <c r="N157" i="1" s="1"/>
  <c r="Q156" i="1"/>
  <c r="Q153" i="1"/>
  <c r="N153" i="1" s="1"/>
  <c r="Q152" i="1"/>
  <c r="Q149" i="1"/>
  <c r="N149" i="1" s="1"/>
  <c r="Q148" i="1"/>
  <c r="Q145" i="1"/>
  <c r="N145" i="1" s="1"/>
  <c r="Q144" i="1"/>
  <c r="Q141" i="1"/>
  <c r="N141" i="1" s="1"/>
  <c r="Q140" i="1"/>
  <c r="Q139" i="1"/>
  <c r="Q138" i="1"/>
  <c r="Q95" i="1"/>
  <c r="N95" i="1" s="1"/>
  <c r="Q94" i="1"/>
  <c r="Q93" i="1"/>
  <c r="Q92" i="1"/>
  <c r="Q84" i="1"/>
  <c r="N84" i="1" s="1"/>
  <c r="Q83" i="1"/>
  <c r="Q80" i="1"/>
  <c r="N80" i="1" s="1"/>
  <c r="Q79" i="1"/>
  <c r="Q60" i="1"/>
  <c r="N60" i="1" s="1"/>
  <c r="Q59" i="1"/>
  <c r="Q43" i="1"/>
  <c r="N43" i="1" s="1"/>
  <c r="Q42" i="1"/>
  <c r="Q30" i="1"/>
  <c r="N30" i="1" s="1"/>
  <c r="Q29" i="1"/>
  <c r="Q28" i="1"/>
  <c r="Q17" i="1"/>
  <c r="N17" i="1" s="1"/>
  <c r="Q16" i="1"/>
  <c r="Q15" i="1"/>
  <c r="Q14" i="1"/>
  <c r="Q13" i="1"/>
  <c r="Q189" i="1" s="1"/>
  <c r="Q193" i="1" s="1"/>
</calcChain>
</file>

<file path=xl/sharedStrings.xml><?xml version="1.0" encoding="utf-8"?>
<sst xmlns="http://schemas.openxmlformats.org/spreadsheetml/2006/main" count="435" uniqueCount="197">
  <si>
    <t>Приложение</t>
  </si>
  <si>
    <t>К договору</t>
  </si>
  <si>
    <t>Расшифровка стоимости работ</t>
  </si>
  <si>
    <t>Строительство здания магазина</t>
  </si>
  <si>
    <t>Строительно-монтажные работы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</si>
  <si>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</si>
  <si>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</si>
  <si>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</si>
  <si>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</si>
  <si>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</si>
  <si>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</si>
  <si>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</si>
  <si>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</si>
  <si>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</si>
  <si>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</si>
  <si>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</si>
  <si>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</si>
  <si>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</si>
  <si>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</si>
  <si>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</si>
  <si>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>Магазин ЖК Ритмы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</si>
  <si>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</si>
  <si>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</si>
  <si>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</si>
  <si>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</si>
  <si>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</si>
  <si>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</si>
  <si>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</si>
  <si>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</si>
  <si>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</si>
  <si>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</si>
  <si>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</si>
  <si>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</si>
  <si>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</si>
  <si>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</si>
  <si>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</si>
  <si>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</si>
  <si>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</si>
  <si>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</si>
  <si>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</si>
  <si>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</si>
  <si>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Строительно-монтажные работы</t>
  </si>
  <si>
    <t>Нулевой цикл, ниже отм. 0,000</t>
  </si>
  <si>
    <t>Устройство котлована</t>
  </si>
  <si>
    <t>Земляные работы</t>
  </si>
  <si>
    <t>Разработка грунта экскаватором с погрузкой в самосвалы (97%), в т.ч. вывоз грунта до 1 км</t>
  </si>
  <si>
    <t>м3</t>
  </si>
  <si>
    <t>Выполнение принимается по фактически выполненному объему работ, подтвержденному исполнительной геодезической съемкой.</t>
  </si>
  <si>
    <t>Местный грунт</t>
  </si>
  <si>
    <t>Разработка грунта в ручную (3%)</t>
  </si>
  <si>
    <t>Обратная засыпка траншей, уплотнение, послойное трамбование</t>
  </si>
  <si>
    <t>Песок</t>
  </si>
  <si>
    <t>Отсыпка площадки песком с планировкой и уплотнением</t>
  </si>
  <si>
    <t>под зданием. Выполнение принимается по фактически выполненному объему работ, подтвержденному исполнительной геодезической съемкой.</t>
  </si>
  <si>
    <t>Устройство фундамента</t>
  </si>
  <si>
    <t>Устройство монолитных железобетонных балок фундаментов</t>
  </si>
  <si>
    <t>Лист стальной горячекатаный 8 мм</t>
  </si>
  <si>
    <t>тн</t>
  </si>
  <si>
    <t>Шпилька М16х400</t>
  </si>
  <si>
    <t>шт</t>
  </si>
  <si>
    <t>Арматура Ø8 А240</t>
  </si>
  <si>
    <t>Арматура Ø10 А500</t>
  </si>
  <si>
    <t>Арматура Ø12 А500</t>
  </si>
  <si>
    <t>Арматура Ø14 А500</t>
  </si>
  <si>
    <t>Арматура Ø22 А500</t>
  </si>
  <si>
    <t>Бетон В20 F200 W6</t>
  </si>
  <si>
    <t>Проволока вязальная Ø1,2</t>
  </si>
  <si>
    <t>Гайка М20</t>
  </si>
  <si>
    <t>Устройство монолитных железобетонных конструкций плиты пола</t>
  </si>
  <si>
    <t>Устройство монолитной железобетонной конструкции плиты пола</t>
  </si>
  <si>
    <t>Бетон В22,5 F50 W4</t>
  </si>
  <si>
    <t>толщ.200 мм</t>
  </si>
  <si>
    <t>Арматура Ø8 А500</t>
  </si>
  <si>
    <t>нижняя,верхняя сетка 300х300 мм</t>
  </si>
  <si>
    <t>деталь поз1 шаг 1000х1000 мм</t>
  </si>
  <si>
    <t>Устройство профилированной мембраны</t>
  </si>
  <si>
    <t>м2</t>
  </si>
  <si>
    <t>Мембрана профилированная Planter Standart</t>
  </si>
  <si>
    <t>Технониколь</t>
  </si>
  <si>
    <t>проектный вариант мембрана "Изостуд"</t>
  </si>
  <si>
    <t>Устройство щебеночной подготовки</t>
  </si>
  <si>
    <t>Щебень известняковый фр. 20-40 мм М800</t>
  </si>
  <si>
    <t>Укладка экструдированного пенополистирола</t>
  </si>
  <si>
    <t>В стоимости ФОТ учтены все необходимые для завершения работ расходные материалы: крепежные элементы в т.ч. дюбели для крепления, монтажные  изделия и прочие.</t>
  </si>
  <si>
    <t>Экструзионный пенополистирол плотность 25-35 кг/м³ толщина 50 мм</t>
  </si>
  <si>
    <t>Экструзионный пенополистирол плотность 25-35 кг/м³ толщина 20 мм</t>
  </si>
  <si>
    <t>Экструзионный пенополистирол плотность 25-35 кг/м³ толщина 80 мм</t>
  </si>
  <si>
    <t>Устройство монолитных железобетонных фундаментов столбчатых</t>
  </si>
  <si>
    <t>Лист стальной горячекатаный 20 мм</t>
  </si>
  <si>
    <t>Болт фундаментный Бф1</t>
  </si>
  <si>
    <t>Круг стальной Ø20</t>
  </si>
  <si>
    <t>Сетка кладочная арматурная 5Вр-1 100х100</t>
  </si>
  <si>
    <t>Щебень известняковый фр. 5-20 мм</t>
  </si>
  <si>
    <t>Устройство монолитных железобетонных конструкций</t>
  </si>
  <si>
    <t>Укладка дреннирующего геотекстиля</t>
  </si>
  <si>
    <t>Геотекстиль дреннирующий плотностью 300 кг/м3</t>
  </si>
  <si>
    <t>Гидроизоляция фундаментов</t>
  </si>
  <si>
    <t>Устройство обмазочной гидроизоляции фундаментов столбчатых</t>
  </si>
  <si>
    <t>Мастика гидроизоляционная №24</t>
  </si>
  <si>
    <t>кг</t>
  </si>
  <si>
    <t>в 2 слоя. СТО: по согласованию с РП, по аналогии с предыдйщими домами</t>
  </si>
  <si>
    <t>Праймер битумный №01</t>
  </si>
  <si>
    <t>СТО: по согласованию с РП, по аналогии с предыдйщими домами</t>
  </si>
  <si>
    <t>Устройство обмазочной гидроизоляции балок фундаментов</t>
  </si>
  <si>
    <t>Стены, перегородки, перекрытия выше отм. 0.000</t>
  </si>
  <si>
    <t>Металлические конструкции</t>
  </si>
  <si>
    <t>Металлические конструкции (фермы,колонны,прогоны,связи)</t>
  </si>
  <si>
    <t>Изготовление металлического каркаса</t>
  </si>
  <si>
    <t>Все заводские соединения элементов металлоконст.- сварные. Сварка - полуавтоматическая. В стоимость ФОТ включена окраска грунт-эмаль "Сигма-2". Колонны,фермы,прогоны стен и кровли,вертикальные и горизонтальные связи.</t>
  </si>
  <si>
    <t>Уголок стальной равнополочный 125х125х8</t>
  </si>
  <si>
    <t>С255</t>
  </si>
  <si>
    <t>Круг стальной Ø16</t>
  </si>
  <si>
    <t>Лист стальной горячекатаный 6 мм</t>
  </si>
  <si>
    <t>С345-3</t>
  </si>
  <si>
    <t>Уголок стальной равнополочный 80х80х6</t>
  </si>
  <si>
    <t>Лист стальной горячекатаный 10 мм</t>
  </si>
  <si>
    <t>Лист стальной горячекатаный 12 мм</t>
  </si>
  <si>
    <t>Лист стальной горячекатаный 14 мм</t>
  </si>
  <si>
    <t>Лист стальной горячекатаный 16 мм</t>
  </si>
  <si>
    <t>Лист стальной горячекатаный 25 мм</t>
  </si>
  <si>
    <t>Труба стальная профильная 80х80х5</t>
  </si>
  <si>
    <t>Труба стальная профильная 50х50х4</t>
  </si>
  <si>
    <t>Двутавр стальной горячекатаный балочный нормальный 20Б1</t>
  </si>
  <si>
    <t>Двутавр стальной горячекатаный балочный нормальный 30Б2</t>
  </si>
  <si>
    <t>Двутавр стальной горячекатаный балочный нормальный 35Б1</t>
  </si>
  <si>
    <t>Уголок стальной равнополочный 140х140х10</t>
  </si>
  <si>
    <t>Труба стальная профильная 160х160х5</t>
  </si>
  <si>
    <t>Труба стальная профильная 100х100х5 C 255</t>
  </si>
  <si>
    <t>Труба стальная профильная 100х100х5 C 345-3</t>
  </si>
  <si>
    <t>Труба стальная профильная 120х120х5</t>
  </si>
  <si>
    <t>Труба стальная профильная 140х100х5</t>
  </si>
  <si>
    <t>Швеллер 20У</t>
  </si>
  <si>
    <t>Лист горячекатаный 6 мм с чечевичным рифлением</t>
  </si>
  <si>
    <t>Болт анкерный М16- 6gх55.58 с гайкой</t>
  </si>
  <si>
    <t>Болт анкерный М16- 6gх80.58 с гайкой</t>
  </si>
  <si>
    <t>Болт анкерный М20- 6gх65.56 с гайкой</t>
  </si>
  <si>
    <t>Болт анкерный М20- 6gх70.56 с гайкой</t>
  </si>
  <si>
    <t>Болт анкерный М20- 6gх90.58 с гайкой</t>
  </si>
  <si>
    <t>Болт анкерный М20х75 10.9Р с гайкой</t>
  </si>
  <si>
    <t>Гайка М20.10</t>
  </si>
  <si>
    <t>Гайка М16 6H.5</t>
  </si>
  <si>
    <t>Гайка М20 6H.5</t>
  </si>
  <si>
    <t>Шайба С.16.01.08кп.016</t>
  </si>
  <si>
    <t>Шайба С.20.01.08кп.016</t>
  </si>
  <si>
    <t>Шайба М20</t>
  </si>
  <si>
    <t>Швеллер 18У</t>
  </si>
  <si>
    <t>Уголок стальной равнополочный 50х50х5</t>
  </si>
  <si>
    <t>Уголок стальной равнополочный 63х63х5</t>
  </si>
  <si>
    <t>Монтаж металлического каркаса</t>
  </si>
  <si>
    <t>Устройство кровли</t>
  </si>
  <si>
    <t>Плоская кровля</t>
  </si>
  <si>
    <t>Геотекстиль иглопробивной термообработанный 300 г/м²</t>
  </si>
  <si>
    <t>Установка аэраторов</t>
  </si>
  <si>
    <t>В стоимости ФОТ учтены все необходимые для завершения работ расходные материалы: крепежные элементы, ленты монтажные, герметики, пены монтажные и прочие.</t>
  </si>
  <si>
    <t>Аэратор кровельный 160х460 мм</t>
  </si>
  <si>
    <t>Устройство гидроизоляции плоских кровель</t>
  </si>
  <si>
    <t>Кровельная мембрана LOGICROOF PRO V-RP</t>
  </si>
  <si>
    <t>либо аналог по согласованию с РП</t>
  </si>
  <si>
    <t>Устройство кровельного конька</t>
  </si>
  <si>
    <t>м.п.</t>
  </si>
  <si>
    <t>Планка конька плоского 200х200х0,7</t>
  </si>
  <si>
    <t>Устройство кровельного покрытия из профилированного листа</t>
  </si>
  <si>
    <t>Профилированный лист НС44-1000-0,7</t>
  </si>
  <si>
    <t>НС44-1000-0,7 Ст3пс Ц1Ц1</t>
  </si>
  <si>
    <t>Саморез 4,8х25</t>
  </si>
  <si>
    <t>Заклепка 5,0х8</t>
  </si>
  <si>
    <t>Устройство пароизоляционного слоя</t>
  </si>
  <si>
    <t>Паробарьер СА 500</t>
  </si>
  <si>
    <t>Устройство уклона керамзитовым гравием</t>
  </si>
  <si>
    <t>Гравий керамзитовый фр.5-10 мм</t>
  </si>
  <si>
    <t>Утепление плоской кровли</t>
  </si>
  <si>
    <t>Утеплитель минераловатный плотность 150 кг/м³ толщина 200 мм</t>
  </si>
  <si>
    <t>Эксплуатируемая кровля</t>
  </si>
  <si>
    <t>Водосточная система</t>
  </si>
  <si>
    <t>Монтаж водосточных воронок c электроподогревом</t>
  </si>
  <si>
    <t>в том числе бурение отверстий и материалы, необходимые для выполнения работ - герметик полиуретановый двухкомпонентный, пена монтажная, саморезы и пр.</t>
  </si>
  <si>
    <t>Воронка водоприемная с обжимным закручивающемся фланцем с обогревом Ø110х450 мм с электроподогревом, листоуловителем, производитель Технониколь</t>
  </si>
  <si>
    <t>обязательно необходимо согласовать с РП</t>
  </si>
  <si>
    <t>Устройство фасадов</t>
  </si>
  <si>
    <t>Устройство ограждающих конструкций из наборной панели</t>
  </si>
  <si>
    <t>в т.ч. саморезы, парозащитная пленка,утеплитель, гидро-ветрозащитная пленка, профнастил С-18, оливы,уголки наружные, сааморезы окрашиваемые с рез.шайбой 4,8х35</t>
  </si>
  <si>
    <t>Наборная стеновая панель</t>
  </si>
  <si>
    <t>стеновая трехслойная сэндвич-панель, в составе которой используется негорючий минер.утеплитель толщ. 150 мм.</t>
  </si>
  <si>
    <t>Прочие (ограждение, козырьки, отмостка)</t>
  </si>
  <si>
    <t>Нащельники</t>
  </si>
  <si>
    <t>Монтаж нащельников</t>
  </si>
  <si>
    <t>в стоимость ФОТ ключены саморезы,герметики и прочее</t>
  </si>
  <si>
    <t>Нащельник для обрамления парапетов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</si>
  <si>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</si>
  <si>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</si>
  <si>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</si>
  <si>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</si>
  <si>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</si>
  <si>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</si>
  <si>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Лахтина Оксана Васильевна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</si>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</sst>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.000"/>
  </numFmts>
  <fonts count="8" x14ac:knownFonts="1">
    <font>
      <sz val="8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left" wrapText="1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165" fontId="1" fillId="0" borderId="5" xfId="0" applyNumberFormat="1" applyFont="1" applyBorder="1" applyAlignment="1">
      <alignment horizontal="right"/>
    </xf>
    <xf numFmtId="166" fontId="5" fillId="5" borderId="5" xfId="0" applyNumberFormat="1" applyFont="1" applyFill="1" applyBorder="1" applyAlignment="1">
      <alignment horizontal="right"/>
    </xf>
    <xf numFmtId="166" fontId="6" fillId="0" borderId="5" xfId="0" applyNumberFormat="1" applyFont="1" applyBorder="1" applyAlignment="1">
      <alignment horizontal="right"/>
    </xf>
    <xf numFmtId="166" fontId="1" fillId="0" borderId="5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6" borderId="0" xfId="0" applyFont="1" applyFill="1" applyAlignment="1">
      <alignment horizontal="left" wrapText="1"/>
    </xf>
    <xf numFmtId="2" fontId="6" fillId="0" borderId="5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right"/>
      <protection locked="0"/>
    </xf>
    <xf numFmtId="2" fontId="1" fillId="6" borderId="5" xfId="0" applyNumberFormat="1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4" fontId="1" fillId="6" borderId="5" xfId="0" applyNumberFormat="1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4" fillId="5" borderId="5" xfId="0" applyFont="1" applyFill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S211"/>
  <sheetViews>
    <sheetView tabSelected="1" topLeftCell="B4" workbookViewId="0">
      <selection activeCell="L18" sqref="L18"/>
    </sheetView>
  </sheetViews>
  <sheetFormatPr defaultColWidth="10.5" defaultRowHeight="11.45" customHeight="1" outlineLevelRow="6" x14ac:dyDescent="0.2"/>
  <cols>
    <col min="1" max="1" width="1.6640625" style="1" hidden="1" customWidth="1"/>
    <col min="2" max="2" width="8.33203125" style="1" customWidth="1"/>
    <col min="3" max="3" width="42.5" style="1" customWidth="1"/>
    <col min="4" max="4" width="7.6640625" style="1" customWidth="1"/>
    <col min="5" max="5" width="15.5" style="1" customWidth="1"/>
    <col min="6" max="6" width="6.6640625" style="1" customWidth="1"/>
    <col min="7" max="7" width="2.1640625" style="1" customWidth="1"/>
    <col min="8" max="8" width="12.5" style="1" customWidth="1"/>
    <col min="9" max="9" width="10.83203125" style="1" customWidth="1"/>
    <col min="10" max="10" width="8" style="1" customWidth="1"/>
    <col min="11" max="11" width="12.1640625" style="1" customWidth="1"/>
    <col min="12" max="12" width="9.6640625" style="1" customWidth="1"/>
    <col min="13" max="13" width="11.33203125" style="1" customWidth="1"/>
    <col min="14" max="14" width="12.83203125" style="1" customWidth="1"/>
    <col min="15" max="16" width="14.1640625" style="1" customWidth="1"/>
    <col min="17" max="17" width="16" style="1" customWidth="1"/>
    <col min="18" max="19" width="36.1640625" style="1" customWidth="1"/>
  </cols>
  <sheetData>
    <row r="1" spans="2:19" s="1" customFormat="1" ht="11.1" hidden="1" customHeight="1" x14ac:dyDescent="0.2"/>
    <row r="2" spans="2:19" s="1" customFormat="1" ht="11.1" hidden="1" customHeight="1" x14ac:dyDescent="0.2"/>
    <row r="3" spans="2:19" s="1" customFormat="1" ht="11.1" hidden="1" customHeight="1" x14ac:dyDescent="0.2"/>
    <row r="4" spans="2:19" s="2" customFormat="1" ht="12.95" customHeight="1" x14ac:dyDescent="0.2">
      <c r="R4" s="2" t="s">
        <v>0</v>
      </c>
    </row>
    <row r="5" spans="2:19" s="2" customFormat="1" ht="12.95" customHeight="1" x14ac:dyDescent="0.2">
      <c r="R5" s="3" t="s">
        <v>1</v>
      </c>
    </row>
    <row r="6" spans="2:19" s="2" customFormat="1" ht="12.95" customHeight="1" x14ac:dyDescent="0.2">
      <c r="B6" s="52" t="s">
        <v>2</v>
      </c>
      <c r="C6" s="52"/>
      <c r="D6" s="52"/>
      <c r="E6" s="52"/>
      <c r="F6" s="52"/>
      <c r="G6" s="52"/>
    </row>
    <row r="7" spans="2:19" s="2" customFormat="1" ht="12.95" customHeight="1" x14ac:dyDescent="0.2">
      <c r="B7" s="53" t="s">
        <v>3</v>
      </c>
      <c r="C7" s="53"/>
      <c r="D7" s="53"/>
      <c r="E7" s="53"/>
      <c r="F7" s="53"/>
      <c r="G7" s="53"/>
    </row>
    <row r="8" spans="2:19" s="2" customFormat="1" ht="12.95" customHeight="1" x14ac:dyDescent="0.2">
      <c r="B8" s="53" t="s">
        <v>4</v>
      </c>
      <c r="C8" s="53"/>
      <c r="D8" s="53"/>
      <c r="E8" s="53"/>
      <c r="F8" s="53"/>
      <c r="G8" s="53"/>
    </row>
    <row r="9" spans="2:19" s="1" customFormat="1" ht="11.1" customHeight="1" x14ac:dyDescent="0.2"/>
    <row r="10" spans="2:19" s="4" customFormat="1" ht="30" customHeight="1" x14ac:dyDescent="0.2">
      <c r="B10" s="54" t="s">
        <v>5</v>
      </c>
      <c r="C10" s="56" t="s">
        <v>6</v>
      </c>
      <c r="D10" s="54" t="s">
        <v>7</v>
      </c>
      <c r="E10" s="58" t="s">
        <v>8</v>
      </c>
      <c r="F10" s="58" t="s">
        <v>9</v>
      </c>
      <c r="G10" s="54" t="s">
        <v>10</v>
      </c>
      <c r="H10" s="5" t="s">
        <v>11</v>
      </c>
      <c r="I10" s="56" t="s">
        <v>12</v>
      </c>
      <c r="J10" s="56" t="s">
        <v>13</v>
      </c>
      <c r="K10" s="56" t="s">
        <v>14</v>
      </c>
      <c r="L10" s="60" t="s">
        <v>15</v>
      </c>
      <c r="M10" s="60"/>
      <c r="N10" s="60"/>
      <c r="O10" s="60" t="s">
        <v>16</v>
      </c>
      <c r="P10" s="60"/>
      <c r="Q10" s="56" t="s">
        <v>17</v>
      </c>
      <c r="R10" s="56" t="s">
        <v>18</v>
      </c>
      <c r="S10" s="56" t="s">
        <v>19</v>
      </c>
    </row>
    <row r="11" spans="2:19" s="4" customFormat="1" ht="36.950000000000003" customHeight="1" x14ac:dyDescent="0.2">
      <c r="B11" s="55"/>
      <c r="C11" s="57"/>
      <c r="D11" s="55"/>
      <c r="E11" s="59"/>
      <c r="F11" s="59"/>
      <c r="G11" s="55"/>
      <c r="H11" s="5" t="s">
        <v>20</v>
      </c>
      <c r="I11" s="57"/>
      <c r="J11" s="57"/>
      <c r="K11" s="57"/>
      <c r="L11" s="5" t="s">
        <v>21</v>
      </c>
      <c r="M11" s="5" t="s">
        <v>22</v>
      </c>
      <c r="N11" s="5" t="s">
        <v>23</v>
      </c>
      <c r="O11" s="5" t="s">
        <v>21</v>
      </c>
      <c r="P11" s="5" t="s">
        <v>22</v>
      </c>
      <c r="Q11" s="57"/>
      <c r="R11" s="57"/>
      <c r="S11" s="57"/>
    </row>
    <row r="12" spans="2:19" s="1" customFormat="1" ht="11.1" customHeight="1" x14ac:dyDescent="0.2">
      <c r="B12" s="6" t="s">
        <v>24</v>
      </c>
      <c r="C12" s="6" t="s">
        <v>25</v>
      </c>
      <c r="D12" s="6" t="s">
        <v>26</v>
      </c>
      <c r="E12" s="6" t="s">
        <v>27</v>
      </c>
      <c r="F12" s="6" t="s">
        <v>28</v>
      </c>
      <c r="G12" s="6" t="s">
        <v>29</v>
      </c>
      <c r="H12" s="6" t="s">
        <v>30</v>
      </c>
      <c r="I12" s="6" t="s">
        <v>31</v>
      </c>
      <c r="J12" s="6" t="s">
        <v>32</v>
      </c>
      <c r="K12" s="6" t="s">
        <v>33</v>
      </c>
      <c r="L12" s="6" t="s">
        <v>34</v>
      </c>
      <c r="M12" s="6" t="s">
        <v>35</v>
      </c>
      <c r="N12" s="6" t="s">
        <v>36</v>
      </c>
      <c r="O12" s="6" t="s">
        <v>37</v>
      </c>
      <c r="P12" s="6" t="s">
        <v>38</v>
      </c>
      <c r="Q12" s="6" t="s">
        <v>39</v>
      </c>
      <c r="R12" s="6" t="s">
        <v>40</v>
      </c>
      <c r="S12" s="6"/>
    </row>
    <row r="13" spans="2:19" s="1" customFormat="1" ht="12" customHeight="1" outlineLevel="1" x14ac:dyDescent="0.2">
      <c r="B13" s="7"/>
      <c r="C13" s="8" t="s">
        <v>41</v>
      </c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>
        <f>ROUND($O$18+$O$19+$O$21+$O$23+$O$24+$O$26+$O$27+$O$31+$O$32+$O$33+$O$34+$O$35+$O$36+$O$37+$O$38+$O$39+$O$40+$O$41+$O$44+$O$45+$O$46+$O$47+$O$49+$O$50+$O$52+$O$53+$O$55+$O$56+$O$57+$O$58+$O$61+$O$62+$O$63+$O$64+$O$65+$O$66+$O$67+$O$68+$O$69+$O$70+$O$71+$O$72+$O$74+$O$75+$O$77+$O$78+$O$81+$O$82+$O$85+$O$86+$O$87+$O$89+$O$90+$O$91+$O$96+$O$97+$O$98+$O$99+$O$100+$O$101+$O$102+$O$103+$O$104+$O$105+$O$106+$O$107+$O$108+$O$109+$O$110+$O$111+$O$112+$O$113+$O$114+$O$115+$O$116+$O$117+$O$118+$O$119+$O$120+$O$121+$O$122+$O$123+$O$124+$O$125+$O$126+$O$127+$O$128+$O$129+$O$130+$O$131+$O$132+$O$133+$O$134+$O$135+$O$137+$O$142+$O$143+$O$146+$O$147+$O$150+$O$151+$O$154+$O$155+$O$158+$O$159+$O$160+$O$161+$O$164+$O$165+$O$168+$O$169+$O$172+$O$173+$O$177+$O$178+$O$182+$O$183+$O$187+$O$188,2)</f>
        <v>0</v>
      </c>
      <c r="P13" s="10">
        <f>ROUND($P$18+$P$19+$P$21+$P$23+$P$24+$P$26+$P$27+$P$31+$P$32+$P$33+$P$34+$P$35+$P$36+$P$37+$P$38+$P$39+$P$40+$P$41+$P$44+$P$45+$P$46+$P$47+$P$49+$P$50+$P$52+$P$53+$P$55+$P$56+$P$57+$P$58+$P$61+$P$62+$P$63+$P$64+$P$65+$P$66+$P$67+$P$68+$P$69+$P$70+$P$71+$P$72+$P$74+$P$75+$P$77+$P$78+$P$81+$P$82+$P$85+$P$86+$P$87+$P$89+$P$90+$P$91+$P$96+$P$97+$P$98+$P$99+$P$100+$P$101+$P$102+$P$103+$P$104+$P$105+$P$106+$P$107+$P$108+$P$109+$P$110+$P$111+$P$112+$P$113+$P$114+$P$115+$P$116+$P$117+$P$118+$P$119+$P$120+$P$121+$P$122+$P$123+$P$124+$P$125+$P$126+$P$127+$P$128+$P$129+$P$130+$P$131+$P$132+$P$133+$P$134+$P$135+$P$137+$P$142+$P$143+$P$146+$P$147+$P$150+$P$151+$P$154+$P$155+$P$158+$P$159+$P$160+$P$161+$P$164+$P$165+$P$168+$P$169+$P$172+$P$173+$P$177+$P$178+$P$182+$P$183+$P$187+$P$188,2)</f>
        <v>0</v>
      </c>
      <c r="Q13" s="10">
        <f>ROUND($Q$18+$Q$19+$Q$21+$Q$23+$Q$24+$Q$26+$Q$27+$Q$31+$Q$32+$Q$33+$Q$34+$Q$35+$Q$36+$Q$37+$Q$38+$Q$39+$Q$40+$Q$41+$Q$44+$Q$45+$Q$46+$Q$47+$Q$49+$Q$50+$Q$52+$Q$53+$Q$55+$Q$56+$Q$57+$Q$58+$Q$61+$Q$62+$Q$63+$Q$64+$Q$65+$Q$66+$Q$67+$Q$68+$Q$69+$Q$70+$Q$71+$Q$72+$Q$74+$Q$75+$Q$77+$Q$78+$Q$81+$Q$82+$Q$85+$Q$86+$Q$87+$Q$89+$Q$90+$Q$91+$Q$96+$Q$97+$Q$98+$Q$99+$Q$100+$Q$101+$Q$102+$Q$103+$Q$104+$Q$105+$Q$106+$Q$107+$Q$108+$Q$109+$Q$110+$Q$111+$Q$112+$Q$113+$Q$114+$Q$115+$Q$116+$Q$117+$Q$118+$Q$119+$Q$120+$Q$121+$Q$122+$Q$123+$Q$124+$Q$125+$Q$126+$Q$127+$Q$128+$Q$129+$Q$130+$Q$131+$Q$132+$Q$133+$Q$134+$Q$135+$Q$137+$Q$142+$Q$143+$Q$146+$Q$147+$Q$150+$Q$151+$Q$154+$Q$155+$Q$158+$Q$159+$Q$160+$Q$161+$Q$164+$Q$165+$Q$168+$Q$169+$Q$172+$Q$173+$Q$177+$Q$178+$Q$182+$Q$183+$Q$187+$Q$188,2)</f>
        <v>0</v>
      </c>
      <c r="R13" s="10"/>
      <c r="S13" s="10"/>
    </row>
    <row r="14" spans="2:19" s="1" customFormat="1" ht="12" customHeight="1" outlineLevel="2" x14ac:dyDescent="0.2">
      <c r="B14" s="7"/>
      <c r="C14" s="8" t="s">
        <v>42</v>
      </c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>
        <f>ROUND($O$18+$O$19+$O$21+$O$23+$O$24+$O$26+$O$27+$O$31+$O$32+$O$33+$O$34+$O$35+$O$36+$O$37+$O$38+$O$39+$O$40+$O$41+$O$44+$O$45+$O$46+$O$47+$O$49+$O$50+$O$52+$O$53+$O$55+$O$56+$O$57+$O$58+$O$61+$O$62+$O$63+$O$64+$O$65+$O$66+$O$67+$O$68+$O$69+$O$70+$O$71+$O$72+$O$74+$O$75+$O$77+$O$78+$O$81+$O$82+$O$85+$O$86+$O$87+$O$89+$O$90+$O$91,2)</f>
        <v>0</v>
      </c>
      <c r="P14" s="10">
        <f>ROUND($P$18+$P$19+$P$21+$P$23+$P$24+$P$26+$P$27+$P$31+$P$32+$P$33+$P$34+$P$35+$P$36+$P$37+$P$38+$P$39+$P$40+$P$41+$P$44+$P$45+$P$46+$P$47+$P$49+$P$50+$P$52+$P$53+$P$55+$P$56+$P$57+$P$58+$P$61+$P$62+$P$63+$P$64+$P$65+$P$66+$P$67+$P$68+$P$69+$P$70+$P$71+$P$72+$P$74+$P$75+$P$77+$P$78+$P$81+$P$82+$P$85+$P$86+$P$87+$P$89+$P$90+$P$91,2)</f>
        <v>0</v>
      </c>
      <c r="Q14" s="10">
        <f>ROUND($Q$18+$Q$19+$Q$21+$Q$23+$Q$24+$Q$26+$Q$27+$Q$31+$Q$32+$Q$33+$Q$34+$Q$35+$Q$36+$Q$37+$Q$38+$Q$39+$Q$40+$Q$41+$Q$44+$Q$45+$Q$46+$Q$47+$Q$49+$Q$50+$Q$52+$Q$53+$Q$55+$Q$56+$Q$57+$Q$58+$Q$61+$Q$62+$Q$63+$Q$64+$Q$65+$Q$66+$Q$67+$Q$68+$Q$69+$Q$70+$Q$71+$Q$72+$Q$74+$Q$75+$Q$77+$Q$78+$Q$81+$Q$82+$Q$85+$Q$86+$Q$87+$Q$89+$Q$90+$Q$91,2)</f>
        <v>0</v>
      </c>
      <c r="R14" s="10"/>
      <c r="S14" s="10"/>
    </row>
    <row r="15" spans="2:19" s="1" customFormat="1" ht="12" customHeight="1" outlineLevel="3" x14ac:dyDescent="0.2">
      <c r="B15" s="7"/>
      <c r="C15" s="8" t="s">
        <v>43</v>
      </c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>
        <f>ROUND($O$18+$O$19+$O$21+$O$23+$O$24+$O$26+$O$27,2)</f>
        <v>0</v>
      </c>
      <c r="P15" s="10">
        <f>ROUND($P$18+$P$19+$P$21+$P$23+$P$24+$P$26+$P$27,2)</f>
        <v>0</v>
      </c>
      <c r="Q15" s="10">
        <f>ROUND($Q$18+$Q$19+$Q$21+$Q$23+$Q$24+$Q$26+$Q$27,2)</f>
        <v>0</v>
      </c>
      <c r="R15" s="10"/>
      <c r="S15" s="10"/>
    </row>
    <row r="16" spans="2:19" s="1" customFormat="1" ht="12" customHeight="1" outlineLevel="4" x14ac:dyDescent="0.2">
      <c r="B16" s="7"/>
      <c r="C16" s="8" t="s">
        <v>44</v>
      </c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>
        <f>ROUND($O$18+$O$19+$O$21+$O$23+$O$24+$O$26+$O$27,2)</f>
        <v>0</v>
      </c>
      <c r="P16" s="10">
        <f>ROUND($P$18+$P$19+$P$21+$P$23+$P$24+$P$26+$P$27,2)</f>
        <v>0</v>
      </c>
      <c r="Q16" s="10">
        <f>ROUND($Q$18+$Q$19+$Q$21+$Q$23+$Q$24+$Q$26+$Q$27,2)</f>
        <v>0</v>
      </c>
      <c r="R16" s="10"/>
      <c r="S16" s="10"/>
    </row>
    <row r="17" spans="2:19" s="11" customFormat="1" ht="51.95" customHeight="1" outlineLevel="5" x14ac:dyDescent="0.15">
      <c r="B17" s="12">
        <v>1</v>
      </c>
      <c r="C17" s="13" t="s">
        <v>45</v>
      </c>
      <c r="D17" s="14" t="s">
        <v>46</v>
      </c>
      <c r="E17" s="14"/>
      <c r="F17" s="14"/>
      <c r="G17" s="14"/>
      <c r="H17" s="15">
        <v>428</v>
      </c>
      <c r="I17" s="15">
        <v>428</v>
      </c>
      <c r="J17" s="16"/>
      <c r="K17" s="16">
        <f>$K$18</f>
        <v>428</v>
      </c>
      <c r="L17" s="16"/>
      <c r="M17" s="16"/>
      <c r="N17" s="16">
        <f>ROUND($Q$17/$K$17,2)</f>
        <v>0</v>
      </c>
      <c r="O17" s="16">
        <f>ROUND($O$18+$O$19,2)</f>
        <v>0</v>
      </c>
      <c r="P17" s="16">
        <f>ROUND($P$18+$P$19,2)</f>
        <v>0</v>
      </c>
      <c r="Q17" s="16">
        <f>ROUND($Q$18+$Q$19,2)</f>
        <v>0</v>
      </c>
      <c r="R17" s="17" t="s">
        <v>47</v>
      </c>
      <c r="S17" s="74"/>
    </row>
    <row r="18" spans="2:19" s="18" customFormat="1" ht="11.1" customHeight="1" outlineLevel="6" x14ac:dyDescent="0.2">
      <c r="B18" s="19"/>
      <c r="C18" s="20" t="s">
        <v>21</v>
      </c>
      <c r="D18" s="21" t="s">
        <v>46</v>
      </c>
      <c r="E18" s="21"/>
      <c r="F18" s="21"/>
      <c r="G18" s="21"/>
      <c r="H18" s="22">
        <v>428</v>
      </c>
      <c r="I18" s="22">
        <f>$H$18</f>
        <v>428</v>
      </c>
      <c r="J18" s="22">
        <v>1</v>
      </c>
      <c r="K18" s="23">
        <f>ROUND($I$18*$J$18,3)</f>
        <v>428</v>
      </c>
      <c r="L18" s="61"/>
      <c r="M18" s="62"/>
      <c r="N18" s="49">
        <f>ROUND($M$18+$L$18,2)</f>
        <v>0</v>
      </c>
      <c r="O18" s="23">
        <f>ROUND($I$18*$L$18,2)</f>
        <v>0</v>
      </c>
      <c r="P18" s="23">
        <f>ROUND($K$18*$M$18,2)</f>
        <v>0</v>
      </c>
      <c r="Q18" s="23">
        <f>ROUND($P$18+$O$18,2)</f>
        <v>0</v>
      </c>
      <c r="R18" s="23"/>
      <c r="S18" s="75"/>
    </row>
    <row r="19" spans="2:19" s="1" customFormat="1" ht="11.1" customHeight="1" outlineLevel="6" x14ac:dyDescent="0.2">
      <c r="B19" s="24"/>
      <c r="C19" s="25" t="s">
        <v>48</v>
      </c>
      <c r="D19" s="26" t="s">
        <v>46</v>
      </c>
      <c r="E19" s="26"/>
      <c r="F19" s="26"/>
      <c r="G19" s="26"/>
      <c r="H19" s="27">
        <v>428</v>
      </c>
      <c r="I19" s="27">
        <f>$H$19</f>
        <v>428</v>
      </c>
      <c r="J19" s="29">
        <v>1</v>
      </c>
      <c r="K19" s="28">
        <f>ROUND($I$19*$J$19,3)</f>
        <v>428</v>
      </c>
      <c r="L19" s="63"/>
      <c r="M19" s="63"/>
      <c r="N19" s="28">
        <f>ROUND($M$19+$L$19,2)</f>
        <v>0</v>
      </c>
      <c r="O19" s="28">
        <f>ROUND($I$19*$L$19,2)</f>
        <v>0</v>
      </c>
      <c r="P19" s="28">
        <f>ROUND($K$19*$M$19,2)</f>
        <v>0</v>
      </c>
      <c r="Q19" s="28">
        <f>ROUND($P$19+$O$19,2)</f>
        <v>0</v>
      </c>
      <c r="R19" s="30"/>
      <c r="S19" s="76"/>
    </row>
    <row r="20" spans="2:19" s="11" customFormat="1" ht="51.95" customHeight="1" outlineLevel="5" x14ac:dyDescent="0.15">
      <c r="B20" s="12">
        <v>2</v>
      </c>
      <c r="C20" s="13" t="s">
        <v>49</v>
      </c>
      <c r="D20" s="14" t="s">
        <v>46</v>
      </c>
      <c r="E20" s="14"/>
      <c r="F20" s="14"/>
      <c r="G20" s="14"/>
      <c r="H20" s="15">
        <v>13.2</v>
      </c>
      <c r="I20" s="15">
        <v>13.2</v>
      </c>
      <c r="J20" s="16"/>
      <c r="K20" s="16">
        <f>$K$21</f>
        <v>13.2</v>
      </c>
      <c r="L20" s="64"/>
      <c r="M20" s="64"/>
      <c r="N20" s="16">
        <f>ROUND($Q$20/$K$20,2)</f>
        <v>0</v>
      </c>
      <c r="O20" s="16">
        <f>ROUND($O$21,2)</f>
        <v>0</v>
      </c>
      <c r="P20" s="16">
        <f>ROUND($P$21,2)</f>
        <v>0</v>
      </c>
      <c r="Q20" s="16">
        <f>ROUND($Q$21,2)</f>
        <v>0</v>
      </c>
      <c r="R20" s="17" t="s">
        <v>47</v>
      </c>
      <c r="S20" s="74"/>
    </row>
    <row r="21" spans="2:19" s="18" customFormat="1" ht="11.1" customHeight="1" outlineLevel="6" x14ac:dyDescent="0.2">
      <c r="B21" s="19"/>
      <c r="C21" s="20" t="s">
        <v>21</v>
      </c>
      <c r="D21" s="21" t="s">
        <v>46</v>
      </c>
      <c r="E21" s="21"/>
      <c r="F21" s="21"/>
      <c r="G21" s="21"/>
      <c r="H21" s="22">
        <v>13.2</v>
      </c>
      <c r="I21" s="22">
        <f>$H$21</f>
        <v>13.2</v>
      </c>
      <c r="J21" s="22">
        <v>1</v>
      </c>
      <c r="K21" s="23">
        <f>ROUND($I$21*$J$21,3)</f>
        <v>13.2</v>
      </c>
      <c r="L21" s="61"/>
      <c r="M21" s="62"/>
      <c r="N21" s="49">
        <f>ROUND($M$21+$L$21,2)</f>
        <v>0</v>
      </c>
      <c r="O21" s="23">
        <f>ROUND($I$21*$L$21,2)</f>
        <v>0</v>
      </c>
      <c r="P21" s="23">
        <f>ROUND($K$21*$M$21,2)</f>
        <v>0</v>
      </c>
      <c r="Q21" s="23">
        <f>ROUND($P$21+$O$21,2)</f>
        <v>0</v>
      </c>
      <c r="R21" s="23"/>
      <c r="S21" s="75"/>
    </row>
    <row r="22" spans="2:19" s="11" customFormat="1" ht="51.95" customHeight="1" outlineLevel="5" x14ac:dyDescent="0.15">
      <c r="B22" s="12">
        <v>3</v>
      </c>
      <c r="C22" s="13" t="s">
        <v>50</v>
      </c>
      <c r="D22" s="14" t="s">
        <v>46</v>
      </c>
      <c r="E22" s="14"/>
      <c r="F22" s="14"/>
      <c r="G22" s="14"/>
      <c r="H22" s="15">
        <v>306</v>
      </c>
      <c r="I22" s="15">
        <v>306</v>
      </c>
      <c r="J22" s="16"/>
      <c r="K22" s="16">
        <f>$K$23</f>
        <v>306</v>
      </c>
      <c r="L22" s="64"/>
      <c r="M22" s="64"/>
      <c r="N22" s="16">
        <f>ROUND($Q$22/$K$22,2)</f>
        <v>0</v>
      </c>
      <c r="O22" s="16">
        <f>ROUND($O$23+$O$24,2)</f>
        <v>0</v>
      </c>
      <c r="P22" s="16">
        <f>ROUND($P$23+$P$24,2)</f>
        <v>0</v>
      </c>
      <c r="Q22" s="16">
        <f>ROUND($Q$23+$Q$24,2)</f>
        <v>0</v>
      </c>
      <c r="R22" s="17" t="s">
        <v>47</v>
      </c>
      <c r="S22" s="74"/>
    </row>
    <row r="23" spans="2:19" s="18" customFormat="1" ht="11.1" customHeight="1" outlineLevel="6" x14ac:dyDescent="0.2">
      <c r="B23" s="19"/>
      <c r="C23" s="20" t="s">
        <v>21</v>
      </c>
      <c r="D23" s="21" t="s">
        <v>46</v>
      </c>
      <c r="E23" s="21"/>
      <c r="F23" s="21"/>
      <c r="G23" s="21"/>
      <c r="H23" s="22">
        <v>306</v>
      </c>
      <c r="I23" s="22">
        <f>$H$23</f>
        <v>306</v>
      </c>
      <c r="J23" s="22">
        <v>1</v>
      </c>
      <c r="K23" s="23">
        <f>ROUND($I$23*$J$23,3)</f>
        <v>306</v>
      </c>
      <c r="L23" s="61"/>
      <c r="M23" s="62"/>
      <c r="N23" s="49">
        <f>ROUND($M$23+$L$23,2)</f>
        <v>0</v>
      </c>
      <c r="O23" s="23">
        <f>ROUND($I$23*$L$23,2)</f>
        <v>0</v>
      </c>
      <c r="P23" s="23">
        <f>ROUND($K$23*$M$23,2)</f>
        <v>0</v>
      </c>
      <c r="Q23" s="23">
        <f>ROUND($P$23+$O$23,2)</f>
        <v>0</v>
      </c>
      <c r="R23" s="23"/>
      <c r="S23" s="75"/>
    </row>
    <row r="24" spans="2:19" s="1" customFormat="1" ht="11.1" customHeight="1" outlineLevel="6" x14ac:dyDescent="0.2">
      <c r="B24" s="24"/>
      <c r="C24" s="25" t="s">
        <v>51</v>
      </c>
      <c r="D24" s="26" t="s">
        <v>46</v>
      </c>
      <c r="E24" s="26"/>
      <c r="F24" s="26"/>
      <c r="G24" s="26"/>
      <c r="H24" s="27">
        <v>306</v>
      </c>
      <c r="I24" s="27">
        <f>$H$24</f>
        <v>306</v>
      </c>
      <c r="J24" s="31">
        <v>1.1000000000000001</v>
      </c>
      <c r="K24" s="28">
        <f>ROUND($I$24*$J$24,3)</f>
        <v>336.6</v>
      </c>
      <c r="L24" s="63"/>
      <c r="M24" s="65"/>
      <c r="N24" s="35">
        <f>ROUND($M$24+$L$24,2)</f>
        <v>0</v>
      </c>
      <c r="O24" s="28">
        <f>ROUND($I$24*$L$24,2)</f>
        <v>0</v>
      </c>
      <c r="P24" s="28">
        <f>ROUND($K$24*$M$24,2)</f>
        <v>0</v>
      </c>
      <c r="Q24" s="28">
        <f>ROUND($P$24+$O$24,2)</f>
        <v>0</v>
      </c>
      <c r="R24" s="30"/>
      <c r="S24" s="76"/>
    </row>
    <row r="25" spans="2:19" s="11" customFormat="1" ht="51.95" customHeight="1" outlineLevel="5" x14ac:dyDescent="0.15">
      <c r="B25" s="12">
        <v>4</v>
      </c>
      <c r="C25" s="13" t="s">
        <v>52</v>
      </c>
      <c r="D25" s="14" t="s">
        <v>46</v>
      </c>
      <c r="E25" s="14"/>
      <c r="F25" s="14"/>
      <c r="G25" s="14"/>
      <c r="H25" s="32">
        <v>1185</v>
      </c>
      <c r="I25" s="32">
        <v>1185</v>
      </c>
      <c r="J25" s="16"/>
      <c r="K25" s="16">
        <f>$K$26</f>
        <v>1185</v>
      </c>
      <c r="L25" s="64"/>
      <c r="M25" s="64"/>
      <c r="N25" s="16">
        <f>ROUND($Q$25/$K$25,2)</f>
        <v>0</v>
      </c>
      <c r="O25" s="16">
        <f>ROUND($O$26+$O$27,2)</f>
        <v>0</v>
      </c>
      <c r="P25" s="16">
        <f>ROUND($P$26+$P$27,2)</f>
        <v>0</v>
      </c>
      <c r="Q25" s="16">
        <f>ROUND($Q$26+$Q$27,2)</f>
        <v>0</v>
      </c>
      <c r="R25" s="17" t="s">
        <v>53</v>
      </c>
      <c r="S25" s="74"/>
    </row>
    <row r="26" spans="2:19" s="18" customFormat="1" ht="11.1" customHeight="1" outlineLevel="6" x14ac:dyDescent="0.2">
      <c r="B26" s="19"/>
      <c r="C26" s="20" t="s">
        <v>21</v>
      </c>
      <c r="D26" s="21" t="s">
        <v>46</v>
      </c>
      <c r="E26" s="21"/>
      <c r="F26" s="21"/>
      <c r="G26" s="21"/>
      <c r="H26" s="33">
        <v>1185</v>
      </c>
      <c r="I26" s="33">
        <f>$H$26</f>
        <v>1185</v>
      </c>
      <c r="J26" s="22">
        <v>1</v>
      </c>
      <c r="K26" s="23">
        <f>ROUND($I$26*$J$26,3)</f>
        <v>1185</v>
      </c>
      <c r="L26" s="61"/>
      <c r="M26" s="62"/>
      <c r="N26" s="49">
        <f>ROUND($M$26+$L$26,2)</f>
        <v>0</v>
      </c>
      <c r="O26" s="23">
        <f>ROUND($I$26*$L$26,2)</f>
        <v>0</v>
      </c>
      <c r="P26" s="23">
        <f>ROUND($K$26*$M$26,2)</f>
        <v>0</v>
      </c>
      <c r="Q26" s="23">
        <f>ROUND($P$26+$O$26,2)</f>
        <v>0</v>
      </c>
      <c r="R26" s="23"/>
      <c r="S26" s="75"/>
    </row>
    <row r="27" spans="2:19" s="1" customFormat="1" ht="11.1" customHeight="1" outlineLevel="6" x14ac:dyDescent="0.2">
      <c r="B27" s="24"/>
      <c r="C27" s="25" t="s">
        <v>51</v>
      </c>
      <c r="D27" s="26" t="s">
        <v>46</v>
      </c>
      <c r="E27" s="26"/>
      <c r="F27" s="26"/>
      <c r="G27" s="26"/>
      <c r="H27" s="34">
        <v>1185</v>
      </c>
      <c r="I27" s="34">
        <f>$H$27</f>
        <v>1185</v>
      </c>
      <c r="J27" s="31">
        <v>1.1000000000000001</v>
      </c>
      <c r="K27" s="28">
        <f>ROUND($I$27*$J$27,3)</f>
        <v>1303.5</v>
      </c>
      <c r="L27" s="63"/>
      <c r="M27" s="65"/>
      <c r="N27" s="35">
        <f>ROUND($M$27+$L$27,2)</f>
        <v>0</v>
      </c>
      <c r="O27" s="28">
        <f>ROUND($I$27*$L$27,2)</f>
        <v>0</v>
      </c>
      <c r="P27" s="28">
        <f>ROUND($K$27*$M$27,2)</f>
        <v>0</v>
      </c>
      <c r="Q27" s="28">
        <f>ROUND($P$27+$O$27,2)</f>
        <v>0</v>
      </c>
      <c r="R27" s="30"/>
      <c r="S27" s="76"/>
    </row>
    <row r="28" spans="2:19" s="1" customFormat="1" ht="12" customHeight="1" outlineLevel="3" x14ac:dyDescent="0.2">
      <c r="B28" s="7"/>
      <c r="C28" s="8" t="s">
        <v>54</v>
      </c>
      <c r="D28" s="9"/>
      <c r="E28" s="9"/>
      <c r="F28" s="9"/>
      <c r="G28" s="9"/>
      <c r="H28" s="10"/>
      <c r="I28" s="10"/>
      <c r="J28" s="10"/>
      <c r="K28" s="10"/>
      <c r="L28" s="66"/>
      <c r="M28" s="66"/>
      <c r="N28" s="10"/>
      <c r="O28" s="10">
        <f>ROUND($O$31+$O$32+$O$33+$O$34+$O$35+$O$36+$O$37+$O$38+$O$39+$O$40+$O$41+$O$44+$O$45+$O$46+$O$47+$O$49+$O$50+$O$52+$O$53+$O$55+$O$56+$O$57+$O$58+$O$61+$O$62+$O$63+$O$64+$O$65+$O$66+$O$67+$O$68+$O$69+$O$70+$O$71+$O$72+$O$74+$O$75+$O$77+$O$78+$O$81+$O$82+$O$85+$O$86+$O$87+$O$89+$O$90+$O$91,2)</f>
        <v>0</v>
      </c>
      <c r="P28" s="10">
        <f>ROUND($P$31+$P$32+$P$33+$P$34+$P$35+$P$36+$P$37+$P$38+$P$39+$P$40+$P$41+$P$44+$P$45+$P$46+$P$47+$P$49+$P$50+$P$52+$P$53+$P$55+$P$56+$P$57+$P$58+$P$61+$P$62+$P$63+$P$64+$P$65+$P$66+$P$67+$P$68+$P$69+$P$70+$P$71+$P$72+$P$74+$P$75+$P$77+$P$78+$P$81+$P$82+$P$85+$P$86+$P$87+$P$89+$P$90+$P$91,2)</f>
        <v>0</v>
      </c>
      <c r="Q28" s="10">
        <f>ROUND($Q$31+$Q$32+$Q$33+$Q$34+$Q$35+$Q$36+$Q$37+$Q$38+$Q$39+$Q$40+$Q$41+$Q$44+$Q$45+$Q$46+$Q$47+$Q$49+$Q$50+$Q$52+$Q$53+$Q$55+$Q$56+$Q$57+$Q$58+$Q$61+$Q$62+$Q$63+$Q$64+$Q$65+$Q$66+$Q$67+$Q$68+$Q$69+$Q$70+$Q$71+$Q$72+$Q$74+$Q$75+$Q$77+$Q$78+$Q$81+$Q$82+$Q$85+$Q$86+$Q$87+$Q$89+$Q$90+$Q$91,2)</f>
        <v>0</v>
      </c>
      <c r="R28" s="10"/>
      <c r="S28" s="66"/>
    </row>
    <row r="29" spans="2:19" s="1" customFormat="1" ht="12" customHeight="1" outlineLevel="4" x14ac:dyDescent="0.2">
      <c r="B29" s="7"/>
      <c r="C29" s="8" t="s">
        <v>55</v>
      </c>
      <c r="D29" s="9"/>
      <c r="E29" s="9"/>
      <c r="F29" s="9"/>
      <c r="G29" s="9"/>
      <c r="H29" s="10"/>
      <c r="I29" s="10"/>
      <c r="J29" s="10"/>
      <c r="K29" s="10"/>
      <c r="L29" s="66"/>
      <c r="M29" s="66"/>
      <c r="N29" s="10"/>
      <c r="O29" s="10">
        <f>ROUND($O$31+$O$32+$O$33+$O$34+$O$35+$O$36+$O$37+$O$38+$O$39+$O$40+$O$41,2)</f>
        <v>0</v>
      </c>
      <c r="P29" s="10">
        <f>ROUND($P$31+$P$32+$P$33+$P$34+$P$35+$P$36+$P$37+$P$38+$P$39+$P$40+$P$41,2)</f>
        <v>0</v>
      </c>
      <c r="Q29" s="10">
        <f>ROUND($Q$31+$Q$32+$Q$33+$Q$34+$Q$35+$Q$36+$Q$37+$Q$38+$Q$39+$Q$40+$Q$41,2)</f>
        <v>0</v>
      </c>
      <c r="R29" s="10"/>
      <c r="S29" s="66"/>
    </row>
    <row r="30" spans="2:19" s="11" customFormat="1" ht="21.95" customHeight="1" outlineLevel="5" x14ac:dyDescent="0.15">
      <c r="B30" s="12">
        <v>5</v>
      </c>
      <c r="C30" s="13" t="s">
        <v>55</v>
      </c>
      <c r="D30" s="14" t="s">
        <v>46</v>
      </c>
      <c r="E30" s="14"/>
      <c r="F30" s="14"/>
      <c r="G30" s="14"/>
      <c r="H30" s="15">
        <v>27.151</v>
      </c>
      <c r="I30" s="15">
        <v>27.151</v>
      </c>
      <c r="J30" s="16"/>
      <c r="K30" s="16">
        <f>$K$31</f>
        <v>27.151</v>
      </c>
      <c r="L30" s="64"/>
      <c r="M30" s="64"/>
      <c r="N30" s="16">
        <f>ROUND($Q$30/$K$30,2)</f>
        <v>0</v>
      </c>
      <c r="O30" s="16">
        <f>ROUND($O$31+$O$32+$O$33+$O$34+$O$35+$O$36+$O$37+$O$38+$O$39+$O$40+$O$41,2)</f>
        <v>0</v>
      </c>
      <c r="P30" s="16">
        <f>ROUND($P$31+$P$32+$P$33+$P$34+$P$35+$P$36+$P$37+$P$38+$P$39+$P$40+$P$41,2)</f>
        <v>0</v>
      </c>
      <c r="Q30" s="16">
        <f>ROUND($Q$31+$Q$32+$Q$33+$Q$34+$Q$35+$Q$36+$Q$37+$Q$38+$Q$39+$Q$40+$Q$41,2)</f>
        <v>0</v>
      </c>
      <c r="R30" s="17"/>
      <c r="S30" s="74"/>
    </row>
    <row r="31" spans="2:19" s="18" customFormat="1" ht="11.1" customHeight="1" outlineLevel="6" x14ac:dyDescent="0.2">
      <c r="B31" s="19"/>
      <c r="C31" s="20" t="s">
        <v>21</v>
      </c>
      <c r="D31" s="21" t="s">
        <v>46</v>
      </c>
      <c r="E31" s="21"/>
      <c r="F31" s="21"/>
      <c r="G31" s="21"/>
      <c r="H31" s="22">
        <v>27.151</v>
      </c>
      <c r="I31" s="22">
        <f>$H$31</f>
        <v>27.151</v>
      </c>
      <c r="J31" s="22">
        <v>1</v>
      </c>
      <c r="K31" s="23">
        <f>ROUND($I$31*$J$31,3)</f>
        <v>27.151</v>
      </c>
      <c r="L31" s="67"/>
      <c r="M31" s="62"/>
      <c r="N31" s="50">
        <f>ROUND($M$31+$L$31,2)</f>
        <v>0</v>
      </c>
      <c r="O31" s="23">
        <f>ROUND($I$31*$L$31,2)</f>
        <v>0</v>
      </c>
      <c r="P31" s="23">
        <f>ROUND($K$31*$M$31,2)</f>
        <v>0</v>
      </c>
      <c r="Q31" s="23">
        <f>ROUND($P$31+$O$31,2)</f>
        <v>0</v>
      </c>
      <c r="R31" s="23"/>
      <c r="S31" s="75"/>
    </row>
    <row r="32" spans="2:19" s="1" customFormat="1" ht="11.1" customHeight="1" outlineLevel="6" x14ac:dyDescent="0.2">
      <c r="B32" s="24"/>
      <c r="C32" s="25" t="s">
        <v>56</v>
      </c>
      <c r="D32" s="26" t="s">
        <v>57</v>
      </c>
      <c r="E32" s="26"/>
      <c r="F32" s="26"/>
      <c r="G32" s="26"/>
      <c r="H32" s="27">
        <v>2E-3</v>
      </c>
      <c r="I32" s="27">
        <f>$H$32</f>
        <v>2E-3</v>
      </c>
      <c r="J32" s="35">
        <v>1.03</v>
      </c>
      <c r="K32" s="28">
        <f>ROUND($I$32*$J$32,3)</f>
        <v>2E-3</v>
      </c>
      <c r="L32" s="63"/>
      <c r="M32" s="68"/>
      <c r="N32" s="51">
        <f>ROUND($M$32+$L$32,2)</f>
        <v>0</v>
      </c>
      <c r="O32" s="28">
        <f>ROUND($I$32*$L$32,2)</f>
        <v>0</v>
      </c>
      <c r="P32" s="28">
        <f>ROUND($K$32*$M$32,2)</f>
        <v>0</v>
      </c>
      <c r="Q32" s="28">
        <f>ROUND($P$32+$O$32,2)</f>
        <v>0</v>
      </c>
      <c r="R32" s="30"/>
      <c r="S32" s="76"/>
    </row>
    <row r="33" spans="2:19" s="1" customFormat="1" ht="11.1" customHeight="1" outlineLevel="6" x14ac:dyDescent="0.2">
      <c r="B33" s="24"/>
      <c r="C33" s="25" t="s">
        <v>58</v>
      </c>
      <c r="D33" s="26" t="s">
        <v>59</v>
      </c>
      <c r="E33" s="26"/>
      <c r="F33" s="26"/>
      <c r="G33" s="26"/>
      <c r="H33" s="27">
        <v>16</v>
      </c>
      <c r="I33" s="27">
        <f>$H$33</f>
        <v>16</v>
      </c>
      <c r="J33" s="29">
        <v>1</v>
      </c>
      <c r="K33" s="28">
        <f>ROUND($I$33*$J$33,3)</f>
        <v>16</v>
      </c>
      <c r="L33" s="63"/>
      <c r="M33" s="65"/>
      <c r="N33" s="35">
        <f>ROUND($M$33+$L$33,2)</f>
        <v>0</v>
      </c>
      <c r="O33" s="28">
        <f>ROUND($I$33*$L$33,2)</f>
        <v>0</v>
      </c>
      <c r="P33" s="28">
        <f>ROUND($K$33*$M$33,2)</f>
        <v>0</v>
      </c>
      <c r="Q33" s="28">
        <f>ROUND($P$33+$O$33,2)</f>
        <v>0</v>
      </c>
      <c r="R33" s="30"/>
      <c r="S33" s="76"/>
    </row>
    <row r="34" spans="2:19" s="1" customFormat="1" ht="11.1" customHeight="1" outlineLevel="6" x14ac:dyDescent="0.2">
      <c r="B34" s="24"/>
      <c r="C34" s="25" t="s">
        <v>60</v>
      </c>
      <c r="D34" s="26" t="s">
        <v>57</v>
      </c>
      <c r="E34" s="26"/>
      <c r="F34" s="26"/>
      <c r="G34" s="26"/>
      <c r="H34" s="27">
        <v>0.46800000000000003</v>
      </c>
      <c r="I34" s="27">
        <f>$H$34</f>
        <v>0.46800000000000003</v>
      </c>
      <c r="J34" s="35">
        <v>1.03</v>
      </c>
      <c r="K34" s="28">
        <f>ROUND($I$34*$J$34,3)</f>
        <v>0.48199999999999998</v>
      </c>
      <c r="L34" s="63"/>
      <c r="M34" s="68"/>
      <c r="N34" s="51">
        <f>ROUND($M$34+$L$34,2)</f>
        <v>0</v>
      </c>
      <c r="O34" s="28">
        <f>ROUND($I$34*$L$34,2)</f>
        <v>0</v>
      </c>
      <c r="P34" s="28">
        <f>ROUND($K$34*$M$34,2)</f>
        <v>0</v>
      </c>
      <c r="Q34" s="28">
        <f>ROUND($P$34+$O$34,2)</f>
        <v>0</v>
      </c>
      <c r="R34" s="30"/>
      <c r="S34" s="76"/>
    </row>
    <row r="35" spans="2:19" s="1" customFormat="1" ht="11.1" customHeight="1" outlineLevel="6" x14ac:dyDescent="0.2">
      <c r="B35" s="24"/>
      <c r="C35" s="25" t="s">
        <v>61</v>
      </c>
      <c r="D35" s="26" t="s">
        <v>57</v>
      </c>
      <c r="E35" s="26"/>
      <c r="F35" s="26"/>
      <c r="G35" s="26"/>
      <c r="H35" s="27">
        <v>0.249</v>
      </c>
      <c r="I35" s="27">
        <f>$H$35</f>
        <v>0.249</v>
      </c>
      <c r="J35" s="35">
        <v>1.03</v>
      </c>
      <c r="K35" s="28">
        <f>ROUND($I$35*$J$35,3)</f>
        <v>0.25600000000000001</v>
      </c>
      <c r="L35" s="63"/>
      <c r="M35" s="68"/>
      <c r="N35" s="51">
        <f>ROUND($M$35+$L$35,2)</f>
        <v>0</v>
      </c>
      <c r="O35" s="28">
        <f>ROUND($I$35*$L$35,2)</f>
        <v>0</v>
      </c>
      <c r="P35" s="28">
        <f>ROUND($K$35*$M$35,2)</f>
        <v>0</v>
      </c>
      <c r="Q35" s="28">
        <f>ROUND($P$35+$O$35,2)</f>
        <v>0</v>
      </c>
      <c r="R35" s="30"/>
      <c r="S35" s="76"/>
    </row>
    <row r="36" spans="2:19" s="1" customFormat="1" ht="11.1" customHeight="1" outlineLevel="6" x14ac:dyDescent="0.2">
      <c r="B36" s="24"/>
      <c r="C36" s="25" t="s">
        <v>62</v>
      </c>
      <c r="D36" s="26" t="s">
        <v>57</v>
      </c>
      <c r="E36" s="26"/>
      <c r="F36" s="26"/>
      <c r="G36" s="26"/>
      <c r="H36" s="27">
        <v>0.22</v>
      </c>
      <c r="I36" s="27">
        <f>$H$36</f>
        <v>0.22</v>
      </c>
      <c r="J36" s="35">
        <v>1.03</v>
      </c>
      <c r="K36" s="28">
        <f>ROUND($I$36*$J$36,3)</f>
        <v>0.22700000000000001</v>
      </c>
      <c r="L36" s="63"/>
      <c r="M36" s="68"/>
      <c r="N36" s="51">
        <f>ROUND($M$36+$L$36,2)</f>
        <v>0</v>
      </c>
      <c r="O36" s="28">
        <f>ROUND($I$36*$L$36,2)</f>
        <v>0</v>
      </c>
      <c r="P36" s="28">
        <f>ROUND($K$36*$M$36,2)</f>
        <v>0</v>
      </c>
      <c r="Q36" s="28">
        <f>ROUND($P$36+$O$36,2)</f>
        <v>0</v>
      </c>
      <c r="R36" s="30"/>
      <c r="S36" s="76"/>
    </row>
    <row r="37" spans="2:19" s="1" customFormat="1" ht="11.1" customHeight="1" outlineLevel="6" x14ac:dyDescent="0.2">
      <c r="B37" s="24"/>
      <c r="C37" s="25" t="s">
        <v>63</v>
      </c>
      <c r="D37" s="26" t="s">
        <v>57</v>
      </c>
      <c r="E37" s="26"/>
      <c r="F37" s="26"/>
      <c r="G37" s="26"/>
      <c r="H37" s="27">
        <v>0.48</v>
      </c>
      <c r="I37" s="27">
        <f>$H$37</f>
        <v>0.48</v>
      </c>
      <c r="J37" s="35">
        <v>1.03</v>
      </c>
      <c r="K37" s="28">
        <f>ROUND($I$37*$J$37,3)</f>
        <v>0.49399999999999999</v>
      </c>
      <c r="L37" s="63"/>
      <c r="M37" s="68"/>
      <c r="N37" s="51">
        <f>ROUND($M$37+$L$37,2)</f>
        <v>0</v>
      </c>
      <c r="O37" s="28">
        <f>ROUND($I$37*$L$37,2)</f>
        <v>0</v>
      </c>
      <c r="P37" s="28">
        <f>ROUND($K$37*$M$37,2)</f>
        <v>0</v>
      </c>
      <c r="Q37" s="28">
        <f>ROUND($P$37+$O$37,2)</f>
        <v>0</v>
      </c>
      <c r="R37" s="30"/>
      <c r="S37" s="76"/>
    </row>
    <row r="38" spans="2:19" s="1" customFormat="1" ht="11.1" customHeight="1" outlineLevel="6" x14ac:dyDescent="0.2">
      <c r="B38" s="24"/>
      <c r="C38" s="25" t="s">
        <v>64</v>
      </c>
      <c r="D38" s="26" t="s">
        <v>57</v>
      </c>
      <c r="E38" s="26"/>
      <c r="F38" s="26"/>
      <c r="G38" s="26"/>
      <c r="H38" s="27">
        <v>0.73699999999999999</v>
      </c>
      <c r="I38" s="27">
        <f>$H$38</f>
        <v>0.73699999999999999</v>
      </c>
      <c r="J38" s="35">
        <v>1.03</v>
      </c>
      <c r="K38" s="28">
        <f>ROUND($I$38*$J$38,3)</f>
        <v>0.75900000000000001</v>
      </c>
      <c r="L38" s="63"/>
      <c r="M38" s="68"/>
      <c r="N38" s="51">
        <f>ROUND($M$38+$L$38,2)</f>
        <v>0</v>
      </c>
      <c r="O38" s="28">
        <f>ROUND($I$38*$L$38,2)</f>
        <v>0</v>
      </c>
      <c r="P38" s="28">
        <f>ROUND($K$38*$M$38,2)</f>
        <v>0</v>
      </c>
      <c r="Q38" s="28">
        <f>ROUND($P$38+$O$38,2)</f>
        <v>0</v>
      </c>
      <c r="R38" s="30"/>
      <c r="S38" s="76"/>
    </row>
    <row r="39" spans="2:19" s="1" customFormat="1" ht="11.1" customHeight="1" outlineLevel="6" x14ac:dyDescent="0.2">
      <c r="B39" s="24"/>
      <c r="C39" s="25" t="s">
        <v>65</v>
      </c>
      <c r="D39" s="26" t="s">
        <v>46</v>
      </c>
      <c r="E39" s="26"/>
      <c r="F39" s="26"/>
      <c r="G39" s="26"/>
      <c r="H39" s="27">
        <v>27.151</v>
      </c>
      <c r="I39" s="27">
        <f>$H$39</f>
        <v>27.151</v>
      </c>
      <c r="J39" s="35">
        <v>1.02</v>
      </c>
      <c r="K39" s="28">
        <f>ROUND($I$39*$J$39,3)</f>
        <v>27.693999999999999</v>
      </c>
      <c r="L39" s="63"/>
      <c r="M39" s="68"/>
      <c r="N39" s="51">
        <f>ROUND($M$39+$L$39,2)</f>
        <v>0</v>
      </c>
      <c r="O39" s="28">
        <f>ROUND($I$39*$L$39,2)</f>
        <v>0</v>
      </c>
      <c r="P39" s="28">
        <f>ROUND($K$39*$M$39,2)</f>
        <v>0</v>
      </c>
      <c r="Q39" s="28">
        <f>ROUND($P$39+$O$39,2)</f>
        <v>0</v>
      </c>
      <c r="R39" s="30"/>
      <c r="S39" s="76"/>
    </row>
    <row r="40" spans="2:19" s="1" customFormat="1" ht="11.1" customHeight="1" outlineLevel="6" x14ac:dyDescent="0.2">
      <c r="B40" s="24"/>
      <c r="C40" s="25" t="s">
        <v>66</v>
      </c>
      <c r="D40" s="26" t="s">
        <v>57</v>
      </c>
      <c r="E40" s="26"/>
      <c r="F40" s="26"/>
      <c r="G40" s="26"/>
      <c r="H40" s="27">
        <v>3.4000000000000002E-2</v>
      </c>
      <c r="I40" s="27">
        <f>$H$40</f>
        <v>3.4000000000000002E-2</v>
      </c>
      <c r="J40" s="35">
        <v>1.03</v>
      </c>
      <c r="K40" s="28">
        <f>ROUND($I$40*$J$40,3)</f>
        <v>3.5000000000000003E-2</v>
      </c>
      <c r="L40" s="63"/>
      <c r="M40" s="68"/>
      <c r="N40" s="51">
        <f>ROUND($M$40+$L$40,2)</f>
        <v>0</v>
      </c>
      <c r="O40" s="28">
        <f>ROUND($I$40*$L$40,2)</f>
        <v>0</v>
      </c>
      <c r="P40" s="28">
        <f>ROUND($K$40*$M$40,2)</f>
        <v>0</v>
      </c>
      <c r="Q40" s="28">
        <f>ROUND($P$40+$O$40,2)</f>
        <v>0</v>
      </c>
      <c r="R40" s="30"/>
      <c r="S40" s="76"/>
    </row>
    <row r="41" spans="2:19" s="1" customFormat="1" ht="11.1" customHeight="1" outlineLevel="6" x14ac:dyDescent="0.2">
      <c r="B41" s="24"/>
      <c r="C41" s="25" t="s">
        <v>67</v>
      </c>
      <c r="D41" s="26" t="s">
        <v>59</v>
      </c>
      <c r="E41" s="26"/>
      <c r="F41" s="26"/>
      <c r="G41" s="26"/>
      <c r="H41" s="27">
        <v>32</v>
      </c>
      <c r="I41" s="27">
        <f>$H$41</f>
        <v>32</v>
      </c>
      <c r="J41" s="29">
        <v>1</v>
      </c>
      <c r="K41" s="28">
        <f>ROUND($I$41*$J$41,3)</f>
        <v>32</v>
      </c>
      <c r="L41" s="63"/>
      <c r="M41" s="65"/>
      <c r="N41" s="35">
        <f>ROUND($M$41+$L$41,2)</f>
        <v>0</v>
      </c>
      <c r="O41" s="28">
        <f>ROUND($I$41*$L$41,2)</f>
        <v>0</v>
      </c>
      <c r="P41" s="28">
        <f>ROUND($K$41*$M$41,2)</f>
        <v>0</v>
      </c>
      <c r="Q41" s="28">
        <f>ROUND($P$41+$O$41,2)</f>
        <v>0</v>
      </c>
      <c r="R41" s="30"/>
      <c r="S41" s="76"/>
    </row>
    <row r="42" spans="2:19" s="1" customFormat="1" ht="12" customHeight="1" outlineLevel="4" x14ac:dyDescent="0.2">
      <c r="B42" s="7"/>
      <c r="C42" s="8" t="s">
        <v>68</v>
      </c>
      <c r="D42" s="9"/>
      <c r="E42" s="9"/>
      <c r="F42" s="9"/>
      <c r="G42" s="9"/>
      <c r="H42" s="10"/>
      <c r="I42" s="10"/>
      <c r="J42" s="10"/>
      <c r="K42" s="10"/>
      <c r="L42" s="66"/>
      <c r="M42" s="66"/>
      <c r="N42" s="10"/>
      <c r="O42" s="10">
        <f>ROUND($O$44+$O$45+$O$46+$O$47+$O$49+$O$50+$O$52+$O$53+$O$55+$O$56+$O$57+$O$58,2)</f>
        <v>0</v>
      </c>
      <c r="P42" s="10">
        <f>ROUND($P$44+$P$45+$P$46+$P$47+$P$49+$P$50+$P$52+$P$53+$P$55+$P$56+$P$57+$P$58,2)</f>
        <v>0</v>
      </c>
      <c r="Q42" s="10">
        <f>ROUND($Q$44+$Q$45+$Q$46+$Q$47+$Q$49+$Q$50+$Q$52+$Q$53+$Q$55+$Q$56+$Q$57+$Q$58,2)</f>
        <v>0</v>
      </c>
      <c r="R42" s="10"/>
      <c r="S42" s="66"/>
    </row>
    <row r="43" spans="2:19" s="11" customFormat="1" ht="21.95" customHeight="1" outlineLevel="5" x14ac:dyDescent="0.15">
      <c r="B43" s="12">
        <v>6</v>
      </c>
      <c r="C43" s="13" t="s">
        <v>69</v>
      </c>
      <c r="D43" s="14" t="s">
        <v>46</v>
      </c>
      <c r="E43" s="14"/>
      <c r="F43" s="14"/>
      <c r="G43" s="14"/>
      <c r="H43" s="15">
        <v>276.39999999999998</v>
      </c>
      <c r="I43" s="15">
        <v>276.39999999999998</v>
      </c>
      <c r="J43" s="16"/>
      <c r="K43" s="16">
        <f>$K$44</f>
        <v>276.39999999999998</v>
      </c>
      <c r="L43" s="64"/>
      <c r="M43" s="64"/>
      <c r="N43" s="16">
        <f>ROUND($Q$43/$K$43,2)</f>
        <v>0</v>
      </c>
      <c r="O43" s="16">
        <f>ROUND($O$44+$O$45+$O$46+$O$47,2)</f>
        <v>0</v>
      </c>
      <c r="P43" s="16">
        <f>ROUND($P$44+$P$45+$P$46+$P$47,2)</f>
        <v>0</v>
      </c>
      <c r="Q43" s="16">
        <f>ROUND($Q$44+$Q$45+$Q$46+$Q$47,2)</f>
        <v>0</v>
      </c>
      <c r="R43" s="17"/>
      <c r="S43" s="74"/>
    </row>
    <row r="44" spans="2:19" s="18" customFormat="1" ht="11.1" customHeight="1" outlineLevel="6" x14ac:dyDescent="0.2">
      <c r="B44" s="19"/>
      <c r="C44" s="20" t="s">
        <v>21</v>
      </c>
      <c r="D44" s="21" t="s">
        <v>46</v>
      </c>
      <c r="E44" s="21"/>
      <c r="F44" s="21"/>
      <c r="G44" s="21"/>
      <c r="H44" s="22">
        <v>276.39999999999998</v>
      </c>
      <c r="I44" s="22">
        <f>$H$44</f>
        <v>276.39999999999998</v>
      </c>
      <c r="J44" s="22">
        <v>1</v>
      </c>
      <c r="K44" s="23">
        <f>ROUND($I$44*$J$44,3)</f>
        <v>276.39999999999998</v>
      </c>
      <c r="L44" s="67"/>
      <c r="M44" s="62"/>
      <c r="N44" s="50">
        <f>ROUND($M$44+$L$44,2)</f>
        <v>0</v>
      </c>
      <c r="O44" s="23">
        <f>ROUND($I$44*$L$44,2)</f>
        <v>0</v>
      </c>
      <c r="P44" s="23">
        <f>ROUND($K$44*$M$44,2)</f>
        <v>0</v>
      </c>
      <c r="Q44" s="23">
        <f>ROUND($P$44+$O$44,2)</f>
        <v>0</v>
      </c>
      <c r="R44" s="23"/>
      <c r="S44" s="75"/>
    </row>
    <row r="45" spans="2:19" s="1" customFormat="1" ht="11.1" customHeight="1" outlineLevel="6" x14ac:dyDescent="0.2">
      <c r="B45" s="24"/>
      <c r="C45" s="25" t="s">
        <v>70</v>
      </c>
      <c r="D45" s="26" t="s">
        <v>46</v>
      </c>
      <c r="E45" s="26"/>
      <c r="F45" s="26"/>
      <c r="G45" s="26"/>
      <c r="H45" s="27">
        <v>276.39999999999998</v>
      </c>
      <c r="I45" s="27">
        <f>$H$45</f>
        <v>276.39999999999998</v>
      </c>
      <c r="J45" s="35">
        <v>1.02</v>
      </c>
      <c r="K45" s="28">
        <f>ROUND($I$45*$J$45,3)</f>
        <v>281.928</v>
      </c>
      <c r="L45" s="63"/>
      <c r="M45" s="68"/>
      <c r="N45" s="51">
        <f>ROUND($M$45+$L$45,2)</f>
        <v>0</v>
      </c>
      <c r="O45" s="28">
        <f>ROUND($I$45*$L$45,2)</f>
        <v>0</v>
      </c>
      <c r="P45" s="28">
        <f>ROUND($K$45*$M$45,2)</f>
        <v>0</v>
      </c>
      <c r="Q45" s="28">
        <f>ROUND($P$45+$O$45,2)</f>
        <v>0</v>
      </c>
      <c r="R45" s="30" t="s">
        <v>71</v>
      </c>
      <c r="S45" s="76"/>
    </row>
    <row r="46" spans="2:19" s="1" customFormat="1" ht="11.1" customHeight="1" outlineLevel="6" x14ac:dyDescent="0.2">
      <c r="B46" s="24"/>
      <c r="C46" s="25" t="s">
        <v>72</v>
      </c>
      <c r="D46" s="26" t="s">
        <v>57</v>
      </c>
      <c r="E46" s="26"/>
      <c r="F46" s="26"/>
      <c r="G46" s="26"/>
      <c r="H46" s="27">
        <v>7.2770000000000001</v>
      </c>
      <c r="I46" s="27">
        <f>$H$46</f>
        <v>7.2770000000000001</v>
      </c>
      <c r="J46" s="35">
        <v>1.03</v>
      </c>
      <c r="K46" s="28">
        <f>ROUND($I$46*$J$46,3)</f>
        <v>7.4950000000000001</v>
      </c>
      <c r="L46" s="63"/>
      <c r="M46" s="68"/>
      <c r="N46" s="51">
        <f>ROUND($M$46+$L$46,2)</f>
        <v>0</v>
      </c>
      <c r="O46" s="28">
        <f>ROUND($I$46*$L$46,2)</f>
        <v>0</v>
      </c>
      <c r="P46" s="28">
        <f>ROUND($K$46*$M$46,2)</f>
        <v>0</v>
      </c>
      <c r="Q46" s="28">
        <f>ROUND($P$46+$O$46,2)</f>
        <v>0</v>
      </c>
      <c r="R46" s="30" t="s">
        <v>73</v>
      </c>
      <c r="S46" s="76"/>
    </row>
    <row r="47" spans="2:19" s="1" customFormat="1" ht="11.1" customHeight="1" outlineLevel="6" x14ac:dyDescent="0.2">
      <c r="B47" s="24"/>
      <c r="C47" s="25" t="s">
        <v>61</v>
      </c>
      <c r="D47" s="26" t="s">
        <v>57</v>
      </c>
      <c r="E47" s="26"/>
      <c r="F47" s="26"/>
      <c r="G47" s="26"/>
      <c r="H47" s="27">
        <v>0.64800000000000002</v>
      </c>
      <c r="I47" s="27">
        <f>$H$47</f>
        <v>0.64800000000000002</v>
      </c>
      <c r="J47" s="35">
        <v>1.03</v>
      </c>
      <c r="K47" s="28">
        <f>ROUND($I$47*$J$47,3)</f>
        <v>0.66700000000000004</v>
      </c>
      <c r="L47" s="63"/>
      <c r="M47" s="68"/>
      <c r="N47" s="51">
        <f>ROUND($M$47+$L$47,2)</f>
        <v>0</v>
      </c>
      <c r="O47" s="28">
        <f>ROUND($I$47*$L$47,2)</f>
        <v>0</v>
      </c>
      <c r="P47" s="28">
        <f>ROUND($K$47*$M$47,2)</f>
        <v>0</v>
      </c>
      <c r="Q47" s="28">
        <f>ROUND($P$47+$O$47,2)</f>
        <v>0</v>
      </c>
      <c r="R47" s="30" t="s">
        <v>74</v>
      </c>
      <c r="S47" s="76"/>
    </row>
    <row r="48" spans="2:19" s="11" customFormat="1" ht="11.1" customHeight="1" outlineLevel="5" x14ac:dyDescent="0.15">
      <c r="B48" s="12">
        <v>7</v>
      </c>
      <c r="C48" s="13" t="s">
        <v>75</v>
      </c>
      <c r="D48" s="14" t="s">
        <v>76</v>
      </c>
      <c r="E48" s="14"/>
      <c r="F48" s="14"/>
      <c r="G48" s="14"/>
      <c r="H48" s="32">
        <v>1382</v>
      </c>
      <c r="I48" s="32">
        <v>1382</v>
      </c>
      <c r="J48" s="16"/>
      <c r="K48" s="16">
        <f>$K$49</f>
        <v>1382</v>
      </c>
      <c r="L48" s="64"/>
      <c r="M48" s="64"/>
      <c r="N48" s="16">
        <f>ROUND($Q$48/$K$48,2)</f>
        <v>0</v>
      </c>
      <c r="O48" s="16">
        <f>ROUND($O$49+$O$50,2)</f>
        <v>0</v>
      </c>
      <c r="P48" s="16">
        <f>ROUND($P$49+$P$50,2)</f>
        <v>0</v>
      </c>
      <c r="Q48" s="16">
        <f>ROUND($Q$49+$Q$50,2)</f>
        <v>0</v>
      </c>
      <c r="R48" s="17"/>
      <c r="S48" s="74"/>
    </row>
    <row r="49" spans="2:19" s="18" customFormat="1" ht="11.1" customHeight="1" outlineLevel="6" x14ac:dyDescent="0.2">
      <c r="B49" s="19"/>
      <c r="C49" s="20" t="s">
        <v>21</v>
      </c>
      <c r="D49" s="21" t="s">
        <v>76</v>
      </c>
      <c r="E49" s="21"/>
      <c r="F49" s="21"/>
      <c r="G49" s="21"/>
      <c r="H49" s="33">
        <v>1382</v>
      </c>
      <c r="I49" s="33">
        <f>$H$49</f>
        <v>1382</v>
      </c>
      <c r="J49" s="22">
        <v>1</v>
      </c>
      <c r="K49" s="23">
        <f>ROUND($I$49*$J$49,3)</f>
        <v>1382</v>
      </c>
      <c r="L49" s="61"/>
      <c r="M49" s="62"/>
      <c r="N49" s="49">
        <f>ROUND($M$49+$L$49,2)</f>
        <v>0</v>
      </c>
      <c r="O49" s="23">
        <f>ROUND($I$49*$L$49,2)</f>
        <v>0</v>
      </c>
      <c r="P49" s="23">
        <f>ROUND($K$49*$M$49,2)</f>
        <v>0</v>
      </c>
      <c r="Q49" s="23">
        <f>ROUND($P$49+$O$49,2)</f>
        <v>0</v>
      </c>
      <c r="R49" s="23"/>
      <c r="S49" s="75"/>
    </row>
    <row r="50" spans="2:19" s="1" customFormat="1" ht="11.1" customHeight="1" outlineLevel="6" x14ac:dyDescent="0.2">
      <c r="B50" s="24"/>
      <c r="C50" s="25" t="s">
        <v>77</v>
      </c>
      <c r="D50" s="26" t="s">
        <v>76</v>
      </c>
      <c r="E50" s="26" t="s">
        <v>78</v>
      </c>
      <c r="F50" s="26"/>
      <c r="G50" s="26"/>
      <c r="H50" s="34">
        <v>1382</v>
      </c>
      <c r="I50" s="34">
        <f>$H$50</f>
        <v>1382</v>
      </c>
      <c r="J50" s="31">
        <v>1.1000000000000001</v>
      </c>
      <c r="K50" s="28">
        <f>ROUND($I$50*$J$50,3)</f>
        <v>1520.2</v>
      </c>
      <c r="L50" s="63"/>
      <c r="M50" s="65"/>
      <c r="N50" s="35">
        <f>ROUND($M$50+$L$50,2)</f>
        <v>0</v>
      </c>
      <c r="O50" s="28">
        <f>ROUND($I$50*$L$50,2)</f>
        <v>0</v>
      </c>
      <c r="P50" s="28">
        <f>ROUND($K$50*$M$50,2)</f>
        <v>0</v>
      </c>
      <c r="Q50" s="28">
        <f>ROUND($P$50+$O$50,2)</f>
        <v>0</v>
      </c>
      <c r="R50" s="30" t="s">
        <v>79</v>
      </c>
      <c r="S50" s="76"/>
    </row>
    <row r="51" spans="2:19" s="11" customFormat="1" ht="11.1" customHeight="1" outlineLevel="5" x14ac:dyDescent="0.15">
      <c r="B51" s="12">
        <v>8</v>
      </c>
      <c r="C51" s="13" t="s">
        <v>80</v>
      </c>
      <c r="D51" s="14" t="s">
        <v>46</v>
      </c>
      <c r="E51" s="14"/>
      <c r="F51" s="14"/>
      <c r="G51" s="14"/>
      <c r="H51" s="15">
        <v>138.19999999999999</v>
      </c>
      <c r="I51" s="15">
        <v>138.19999999999999</v>
      </c>
      <c r="J51" s="16"/>
      <c r="K51" s="16">
        <f>$K$52</f>
        <v>138.19999999999999</v>
      </c>
      <c r="L51" s="64"/>
      <c r="M51" s="64"/>
      <c r="N51" s="16">
        <f>ROUND($Q$51/$K$51,2)</f>
        <v>0</v>
      </c>
      <c r="O51" s="16">
        <f>ROUND($O$52+$O$53,2)</f>
        <v>0</v>
      </c>
      <c r="P51" s="16">
        <f>ROUND($P$52+$P$53,2)</f>
        <v>0</v>
      </c>
      <c r="Q51" s="16">
        <f>ROUND($Q$52+$Q$53,2)</f>
        <v>0</v>
      </c>
      <c r="R51" s="17"/>
      <c r="S51" s="74"/>
    </row>
    <row r="52" spans="2:19" s="18" customFormat="1" ht="11.1" customHeight="1" outlineLevel="6" x14ac:dyDescent="0.2">
      <c r="B52" s="19"/>
      <c r="C52" s="20" t="s">
        <v>21</v>
      </c>
      <c r="D52" s="21" t="s">
        <v>46</v>
      </c>
      <c r="E52" s="21"/>
      <c r="F52" s="21"/>
      <c r="G52" s="21"/>
      <c r="H52" s="22">
        <v>138.19999999999999</v>
      </c>
      <c r="I52" s="22">
        <f>$H$52</f>
        <v>138.19999999999999</v>
      </c>
      <c r="J52" s="22">
        <v>1</v>
      </c>
      <c r="K52" s="23">
        <f>ROUND($I$52*$J$52,3)</f>
        <v>138.19999999999999</v>
      </c>
      <c r="L52" s="61"/>
      <c r="M52" s="62"/>
      <c r="N52" s="49">
        <f>ROUND($M$52+$L$52,2)</f>
        <v>0</v>
      </c>
      <c r="O52" s="23">
        <f>ROUND($I$52*$L$52,2)</f>
        <v>0</v>
      </c>
      <c r="P52" s="23">
        <f>ROUND($K$52*$M$52,2)</f>
        <v>0</v>
      </c>
      <c r="Q52" s="23">
        <f>ROUND($P$52+$O$52,2)</f>
        <v>0</v>
      </c>
      <c r="R52" s="23"/>
      <c r="S52" s="75"/>
    </row>
    <row r="53" spans="2:19" s="1" customFormat="1" ht="11.1" customHeight="1" outlineLevel="6" x14ac:dyDescent="0.2">
      <c r="B53" s="24"/>
      <c r="C53" s="25" t="s">
        <v>81</v>
      </c>
      <c r="D53" s="26" t="s">
        <v>57</v>
      </c>
      <c r="E53" s="26"/>
      <c r="F53" s="26"/>
      <c r="G53" s="26"/>
      <c r="H53" s="27">
        <v>193.48</v>
      </c>
      <c r="I53" s="27">
        <f>$H$53</f>
        <v>193.48</v>
      </c>
      <c r="J53" s="35">
        <v>1.23</v>
      </c>
      <c r="K53" s="28">
        <f>ROUND($I$53*$J$53,3)</f>
        <v>237.98</v>
      </c>
      <c r="L53" s="63"/>
      <c r="M53" s="68"/>
      <c r="N53" s="51">
        <f>ROUND($M$53+$L$53,2)</f>
        <v>0</v>
      </c>
      <c r="O53" s="28">
        <f>ROUND($I$53*$L$53,2)</f>
        <v>0</v>
      </c>
      <c r="P53" s="28">
        <f>ROUND($K$53*$M$53,2)</f>
        <v>0</v>
      </c>
      <c r="Q53" s="28">
        <f>ROUND($P$53+$O$53,2)</f>
        <v>0</v>
      </c>
      <c r="R53" s="30"/>
      <c r="S53" s="76"/>
    </row>
    <row r="54" spans="2:19" s="11" customFormat="1" ht="51.95" customHeight="1" outlineLevel="5" x14ac:dyDescent="0.15">
      <c r="B54" s="12">
        <v>9</v>
      </c>
      <c r="C54" s="13" t="s">
        <v>82</v>
      </c>
      <c r="D54" s="14" t="s">
        <v>46</v>
      </c>
      <c r="E54" s="14"/>
      <c r="F54" s="14"/>
      <c r="G54" s="14"/>
      <c r="H54" s="15">
        <v>30.3</v>
      </c>
      <c r="I54" s="15">
        <v>30.3</v>
      </c>
      <c r="J54" s="16"/>
      <c r="K54" s="16">
        <f>$K$55</f>
        <v>30.3</v>
      </c>
      <c r="L54" s="64"/>
      <c r="M54" s="64"/>
      <c r="N54" s="16">
        <f>ROUND($Q$54/$K$54,2)</f>
        <v>0</v>
      </c>
      <c r="O54" s="16">
        <f>ROUND($O$55+$O$56+$O$57+$O$58,2)</f>
        <v>0</v>
      </c>
      <c r="P54" s="16">
        <f>ROUND($P$55+$P$56+$P$57+$P$58,2)</f>
        <v>0</v>
      </c>
      <c r="Q54" s="16">
        <f>ROUND($Q$55+$Q$56+$Q$57+$Q$58,2)</f>
        <v>0</v>
      </c>
      <c r="R54" s="17" t="s">
        <v>83</v>
      </c>
      <c r="S54" s="74"/>
    </row>
    <row r="55" spans="2:19" s="18" customFormat="1" ht="11.1" customHeight="1" outlineLevel="6" x14ac:dyDescent="0.2">
      <c r="B55" s="19"/>
      <c r="C55" s="20" t="s">
        <v>21</v>
      </c>
      <c r="D55" s="21" t="s">
        <v>46</v>
      </c>
      <c r="E55" s="21"/>
      <c r="F55" s="21"/>
      <c r="G55" s="21"/>
      <c r="H55" s="22">
        <v>30.3</v>
      </c>
      <c r="I55" s="22">
        <f>$H$55</f>
        <v>30.3</v>
      </c>
      <c r="J55" s="22">
        <v>1</v>
      </c>
      <c r="K55" s="23">
        <f>ROUND($I$55*$J$55,3)</f>
        <v>30.3</v>
      </c>
      <c r="L55" s="67"/>
      <c r="M55" s="62"/>
      <c r="N55" s="50">
        <f>ROUND($M$55+$L$55,2)</f>
        <v>0</v>
      </c>
      <c r="O55" s="23">
        <f>ROUND($I$55*$L$55,2)</f>
        <v>0</v>
      </c>
      <c r="P55" s="23">
        <f>ROUND($K$55*$M$55,2)</f>
        <v>0</v>
      </c>
      <c r="Q55" s="23">
        <f>ROUND($P$55+$O$55,2)</f>
        <v>0</v>
      </c>
      <c r="R55" s="23"/>
      <c r="S55" s="75"/>
    </row>
    <row r="56" spans="2:19" s="1" customFormat="1" ht="21.95" customHeight="1" outlineLevel="6" x14ac:dyDescent="0.2">
      <c r="B56" s="24"/>
      <c r="C56" s="25" t="s">
        <v>84</v>
      </c>
      <c r="D56" s="26" t="s">
        <v>46</v>
      </c>
      <c r="E56" s="26" t="s">
        <v>78</v>
      </c>
      <c r="F56" s="26"/>
      <c r="G56" s="26"/>
      <c r="H56" s="27">
        <v>7</v>
      </c>
      <c r="I56" s="27">
        <f>$H$56</f>
        <v>7</v>
      </c>
      <c r="J56" s="35">
        <v>1.02</v>
      </c>
      <c r="K56" s="28">
        <f>ROUND($I$56*$J$56,3)</f>
        <v>7.14</v>
      </c>
      <c r="L56" s="63"/>
      <c r="M56" s="68"/>
      <c r="N56" s="51">
        <f>ROUND($M$56+$L$56,2)</f>
        <v>0</v>
      </c>
      <c r="O56" s="28">
        <f>ROUND($I$56*$L$56,2)</f>
        <v>0</v>
      </c>
      <c r="P56" s="28">
        <f>ROUND($K$56*$M$56,2)</f>
        <v>0</v>
      </c>
      <c r="Q56" s="28">
        <f>ROUND($P$56+$O$56,2)</f>
        <v>0</v>
      </c>
      <c r="R56" s="30"/>
      <c r="S56" s="76"/>
    </row>
    <row r="57" spans="2:19" s="1" customFormat="1" ht="21.95" customHeight="1" outlineLevel="6" x14ac:dyDescent="0.2">
      <c r="B57" s="24"/>
      <c r="C57" s="25" t="s">
        <v>85</v>
      </c>
      <c r="D57" s="26" t="s">
        <v>46</v>
      </c>
      <c r="E57" s="26" t="s">
        <v>78</v>
      </c>
      <c r="F57" s="26"/>
      <c r="G57" s="26"/>
      <c r="H57" s="27">
        <v>1.9</v>
      </c>
      <c r="I57" s="27">
        <f>$H$57</f>
        <v>1.9</v>
      </c>
      <c r="J57" s="35">
        <v>1.02</v>
      </c>
      <c r="K57" s="28">
        <f>ROUND($I$57*$J$57,3)</f>
        <v>1.9379999999999999</v>
      </c>
      <c r="L57" s="63"/>
      <c r="M57" s="68"/>
      <c r="N57" s="51">
        <f>ROUND($M$57+$L$57,2)</f>
        <v>0</v>
      </c>
      <c r="O57" s="28">
        <f>ROUND($I$57*$L$57,2)</f>
        <v>0</v>
      </c>
      <c r="P57" s="28">
        <f>ROUND($K$57*$M$57,2)</f>
        <v>0</v>
      </c>
      <c r="Q57" s="28">
        <f>ROUND($P$57+$O$57,2)</f>
        <v>0</v>
      </c>
      <c r="R57" s="30"/>
      <c r="S57" s="76"/>
    </row>
    <row r="58" spans="2:19" s="1" customFormat="1" ht="21.95" customHeight="1" outlineLevel="6" x14ac:dyDescent="0.2">
      <c r="B58" s="24"/>
      <c r="C58" s="25" t="s">
        <v>86</v>
      </c>
      <c r="D58" s="26" t="s">
        <v>46</v>
      </c>
      <c r="E58" s="26" t="s">
        <v>78</v>
      </c>
      <c r="F58" s="26"/>
      <c r="G58" s="26"/>
      <c r="H58" s="27">
        <v>21.4</v>
      </c>
      <c r="I58" s="27">
        <f>$H$58</f>
        <v>21.4</v>
      </c>
      <c r="J58" s="35">
        <v>1.02</v>
      </c>
      <c r="K58" s="28">
        <f>ROUND($I$58*$J$58,3)</f>
        <v>21.827999999999999</v>
      </c>
      <c r="L58" s="63"/>
      <c r="M58" s="68"/>
      <c r="N58" s="51">
        <f>ROUND($M$58+$L$58,2)</f>
        <v>0</v>
      </c>
      <c r="O58" s="28">
        <f>ROUND($I$58*$L$58,2)</f>
        <v>0</v>
      </c>
      <c r="P58" s="28">
        <f>ROUND($K$58*$M$58,2)</f>
        <v>0</v>
      </c>
      <c r="Q58" s="28">
        <f>ROUND($P$58+$O$58,2)</f>
        <v>0</v>
      </c>
      <c r="R58" s="30"/>
      <c r="S58" s="76"/>
    </row>
    <row r="59" spans="2:19" s="1" customFormat="1" ht="12" customHeight="1" outlineLevel="4" x14ac:dyDescent="0.2">
      <c r="B59" s="7"/>
      <c r="C59" s="8" t="s">
        <v>87</v>
      </c>
      <c r="D59" s="9"/>
      <c r="E59" s="9"/>
      <c r="F59" s="9"/>
      <c r="G59" s="9"/>
      <c r="H59" s="10"/>
      <c r="I59" s="10"/>
      <c r="J59" s="10"/>
      <c r="K59" s="10"/>
      <c r="L59" s="66"/>
      <c r="M59" s="66"/>
      <c r="N59" s="10"/>
      <c r="O59" s="10">
        <f>ROUND($O$61+$O$62+$O$63+$O$64+$O$65+$O$66+$O$67+$O$68+$O$69+$O$70+$O$71+$O$72+$O$74+$O$75+$O$77+$O$78,2)</f>
        <v>0</v>
      </c>
      <c r="P59" s="10">
        <f>ROUND($P$61+$P$62+$P$63+$P$64+$P$65+$P$66+$P$67+$P$68+$P$69+$P$70+$P$71+$P$72+$P$74+$P$75+$P$77+$P$78,2)</f>
        <v>0</v>
      </c>
      <c r="Q59" s="10">
        <f>ROUND($Q$61+$Q$62+$Q$63+$Q$64+$Q$65+$Q$66+$Q$67+$Q$68+$Q$69+$Q$70+$Q$71+$Q$72+$Q$74+$Q$75+$Q$77+$Q$78,2)</f>
        <v>0</v>
      </c>
      <c r="R59" s="10"/>
      <c r="S59" s="66"/>
    </row>
    <row r="60" spans="2:19" s="11" customFormat="1" ht="21.95" customHeight="1" outlineLevel="5" x14ac:dyDescent="0.15">
      <c r="B60" s="12">
        <v>10</v>
      </c>
      <c r="C60" s="13" t="s">
        <v>87</v>
      </c>
      <c r="D60" s="14" t="s">
        <v>46</v>
      </c>
      <c r="E60" s="14"/>
      <c r="F60" s="14"/>
      <c r="G60" s="14"/>
      <c r="H60" s="15">
        <v>93.91</v>
      </c>
      <c r="I60" s="15">
        <v>93.91</v>
      </c>
      <c r="J60" s="16"/>
      <c r="K60" s="16">
        <f>$K$61</f>
        <v>93.91</v>
      </c>
      <c r="L60" s="64"/>
      <c r="M60" s="64"/>
      <c r="N60" s="16">
        <f>ROUND($Q$60/$K$60,2)</f>
        <v>0</v>
      </c>
      <c r="O60" s="16">
        <f>ROUND($O$61+$O$62+$O$63+$O$64+$O$65+$O$66+$O$67+$O$68+$O$69+$O$70+$O$71+$O$72,2)</f>
        <v>0</v>
      </c>
      <c r="P60" s="16">
        <f>ROUND($P$61+$P$62+$P$63+$P$64+$P$65+$P$66+$P$67+$P$68+$P$69+$P$70+$P$71+$P$72,2)</f>
        <v>0</v>
      </c>
      <c r="Q60" s="16">
        <f>ROUND($Q$61+$Q$62+$Q$63+$Q$64+$Q$65+$Q$66+$Q$67+$Q$68+$Q$69+$Q$70+$Q$71+$Q$72,2)</f>
        <v>0</v>
      </c>
      <c r="R60" s="17"/>
      <c r="S60" s="74"/>
    </row>
    <row r="61" spans="2:19" s="18" customFormat="1" ht="11.1" customHeight="1" outlineLevel="6" x14ac:dyDescent="0.2">
      <c r="B61" s="19"/>
      <c r="C61" s="20" t="s">
        <v>21</v>
      </c>
      <c r="D61" s="21" t="s">
        <v>46</v>
      </c>
      <c r="E61" s="21"/>
      <c r="F61" s="21"/>
      <c r="G61" s="21"/>
      <c r="H61" s="22">
        <v>93.91</v>
      </c>
      <c r="I61" s="22">
        <f>$H$61</f>
        <v>93.91</v>
      </c>
      <c r="J61" s="22">
        <v>1</v>
      </c>
      <c r="K61" s="23">
        <f>ROUND($I$61*$J$61,3)</f>
        <v>93.91</v>
      </c>
      <c r="L61" s="67"/>
      <c r="M61" s="62"/>
      <c r="N61" s="50">
        <f>ROUND($M$61+$L$61,2)</f>
        <v>0</v>
      </c>
      <c r="O61" s="23">
        <f>ROUND($I$61*$L$61,2)</f>
        <v>0</v>
      </c>
      <c r="P61" s="23">
        <f>ROUND($K$61*$M$61,2)</f>
        <v>0</v>
      </c>
      <c r="Q61" s="23">
        <f>ROUND($P$61+$O$61,2)</f>
        <v>0</v>
      </c>
      <c r="R61" s="23"/>
      <c r="S61" s="75"/>
    </row>
    <row r="62" spans="2:19" s="1" customFormat="1" ht="11.1" customHeight="1" outlineLevel="6" x14ac:dyDescent="0.2">
      <c r="B62" s="24"/>
      <c r="C62" s="25" t="s">
        <v>88</v>
      </c>
      <c r="D62" s="26" t="s">
        <v>57</v>
      </c>
      <c r="E62" s="26"/>
      <c r="F62" s="26"/>
      <c r="G62" s="26"/>
      <c r="H62" s="27">
        <v>8.0000000000000002E-3</v>
      </c>
      <c r="I62" s="27">
        <f>$H$62</f>
        <v>8.0000000000000002E-3</v>
      </c>
      <c r="J62" s="35">
        <v>1.03</v>
      </c>
      <c r="K62" s="28">
        <f>ROUND($I$62*$J$62,3)</f>
        <v>8.0000000000000002E-3</v>
      </c>
      <c r="L62" s="63"/>
      <c r="M62" s="68"/>
      <c r="N62" s="51">
        <f>ROUND($M$62+$L$62,2)</f>
        <v>0</v>
      </c>
      <c r="O62" s="28">
        <f>ROUND($I$62*$L$62,2)</f>
        <v>0</v>
      </c>
      <c r="P62" s="28">
        <f>ROUND($K$62*$M$62,2)</f>
        <v>0</v>
      </c>
      <c r="Q62" s="28">
        <f>ROUND($P$62+$O$62,2)</f>
        <v>0</v>
      </c>
      <c r="R62" s="30"/>
      <c r="S62" s="76"/>
    </row>
    <row r="63" spans="2:19" s="1" customFormat="1" ht="11.1" customHeight="1" outlineLevel="6" x14ac:dyDescent="0.2">
      <c r="B63" s="24"/>
      <c r="C63" s="25" t="s">
        <v>89</v>
      </c>
      <c r="D63" s="26" t="s">
        <v>59</v>
      </c>
      <c r="E63" s="26"/>
      <c r="F63" s="26"/>
      <c r="G63" s="26"/>
      <c r="H63" s="27">
        <v>164</v>
      </c>
      <c r="I63" s="27">
        <f>$H$63</f>
        <v>164</v>
      </c>
      <c r="J63" s="29">
        <v>1</v>
      </c>
      <c r="K63" s="28">
        <f>ROUND($I$63*$J$63,3)</f>
        <v>164</v>
      </c>
      <c r="L63" s="63"/>
      <c r="M63" s="65"/>
      <c r="N63" s="35">
        <f>ROUND($M$63+$L$63,2)</f>
        <v>0</v>
      </c>
      <c r="O63" s="28">
        <f>ROUND($I$63*$L$63,2)</f>
        <v>0</v>
      </c>
      <c r="P63" s="28">
        <f>ROUND($K$63*$M$63,2)</f>
        <v>0</v>
      </c>
      <c r="Q63" s="28">
        <f>ROUND($P$63+$O$63,2)</f>
        <v>0</v>
      </c>
      <c r="R63" s="30"/>
      <c r="S63" s="76"/>
    </row>
    <row r="64" spans="2:19" s="1" customFormat="1" ht="11.1" customHeight="1" outlineLevel="6" x14ac:dyDescent="0.2">
      <c r="B64" s="24"/>
      <c r="C64" s="25" t="s">
        <v>90</v>
      </c>
      <c r="D64" s="26" t="s">
        <v>57</v>
      </c>
      <c r="E64" s="26"/>
      <c r="F64" s="26"/>
      <c r="G64" s="26"/>
      <c r="H64" s="27">
        <v>4.0000000000000001E-3</v>
      </c>
      <c r="I64" s="27">
        <f>$H$64</f>
        <v>4.0000000000000001E-3</v>
      </c>
      <c r="J64" s="35">
        <v>1.03</v>
      </c>
      <c r="K64" s="28">
        <f>ROUND($I$64*$J$64,3)</f>
        <v>4.0000000000000001E-3</v>
      </c>
      <c r="L64" s="63"/>
      <c r="M64" s="68"/>
      <c r="N64" s="51">
        <f>ROUND($M$64+$L$64,2)</f>
        <v>0</v>
      </c>
      <c r="O64" s="28">
        <f>ROUND($I$64*$L$64,2)</f>
        <v>0</v>
      </c>
      <c r="P64" s="28">
        <f>ROUND($K$64*$M$64,2)</f>
        <v>0</v>
      </c>
      <c r="Q64" s="28">
        <f>ROUND($P$64+$O$64,2)</f>
        <v>0</v>
      </c>
      <c r="R64" s="30"/>
      <c r="S64" s="76"/>
    </row>
    <row r="65" spans="2:19" s="1" customFormat="1" ht="11.1" customHeight="1" outlineLevel="6" x14ac:dyDescent="0.2">
      <c r="B65" s="24"/>
      <c r="C65" s="25" t="s">
        <v>60</v>
      </c>
      <c r="D65" s="26" t="s">
        <v>57</v>
      </c>
      <c r="E65" s="26"/>
      <c r="F65" s="26"/>
      <c r="G65" s="26"/>
      <c r="H65" s="27">
        <v>0.255</v>
      </c>
      <c r="I65" s="27">
        <f>$H$65</f>
        <v>0.255</v>
      </c>
      <c r="J65" s="35">
        <v>1.03</v>
      </c>
      <c r="K65" s="28">
        <f>ROUND($I$65*$J$65,3)</f>
        <v>0.26300000000000001</v>
      </c>
      <c r="L65" s="63"/>
      <c r="M65" s="68"/>
      <c r="N65" s="51">
        <f>ROUND($M$65+$L$65,2)</f>
        <v>0</v>
      </c>
      <c r="O65" s="28">
        <f>ROUND($I$65*$L$65,2)</f>
        <v>0</v>
      </c>
      <c r="P65" s="28">
        <f>ROUND($K$65*$M$65,2)</f>
        <v>0</v>
      </c>
      <c r="Q65" s="28">
        <f>ROUND($P$65+$O$65,2)</f>
        <v>0</v>
      </c>
      <c r="R65" s="30"/>
      <c r="S65" s="76"/>
    </row>
    <row r="66" spans="2:19" s="1" customFormat="1" ht="11.1" customHeight="1" outlineLevel="6" x14ac:dyDescent="0.2">
      <c r="B66" s="24"/>
      <c r="C66" s="25" t="s">
        <v>61</v>
      </c>
      <c r="D66" s="26" t="s">
        <v>57</v>
      </c>
      <c r="E66" s="26"/>
      <c r="F66" s="26"/>
      <c r="G66" s="26"/>
      <c r="H66" s="27">
        <v>0.28699999999999998</v>
      </c>
      <c r="I66" s="27">
        <f>$H$66</f>
        <v>0.28699999999999998</v>
      </c>
      <c r="J66" s="35">
        <v>1.03</v>
      </c>
      <c r="K66" s="28">
        <f>ROUND($I$66*$J$66,3)</f>
        <v>0.29599999999999999</v>
      </c>
      <c r="L66" s="63"/>
      <c r="M66" s="68"/>
      <c r="N66" s="51">
        <f>ROUND($M$66+$L$66,2)</f>
        <v>0</v>
      </c>
      <c r="O66" s="28">
        <f>ROUND($I$66*$L$66,2)</f>
        <v>0</v>
      </c>
      <c r="P66" s="28">
        <f>ROUND($K$66*$M$66,2)</f>
        <v>0</v>
      </c>
      <c r="Q66" s="28">
        <f>ROUND($P$66+$O$66,2)</f>
        <v>0</v>
      </c>
      <c r="R66" s="30"/>
      <c r="S66" s="76"/>
    </row>
    <row r="67" spans="2:19" s="1" customFormat="1" ht="11.1" customHeight="1" outlineLevel="6" x14ac:dyDescent="0.2">
      <c r="B67" s="24"/>
      <c r="C67" s="25" t="s">
        <v>62</v>
      </c>
      <c r="D67" s="26" t="s">
        <v>57</v>
      </c>
      <c r="E67" s="26"/>
      <c r="F67" s="26"/>
      <c r="G67" s="26"/>
      <c r="H67" s="27">
        <v>1.6259999999999999</v>
      </c>
      <c r="I67" s="27">
        <f>$H$67</f>
        <v>1.6259999999999999</v>
      </c>
      <c r="J67" s="35">
        <v>1.03</v>
      </c>
      <c r="K67" s="28">
        <f>ROUND($I$67*$J$67,3)</f>
        <v>1.675</v>
      </c>
      <c r="L67" s="63"/>
      <c r="M67" s="68"/>
      <c r="N67" s="51">
        <f>ROUND($M$67+$L$67,2)</f>
        <v>0</v>
      </c>
      <c r="O67" s="28">
        <f>ROUND($I$67*$L$67,2)</f>
        <v>0</v>
      </c>
      <c r="P67" s="28">
        <f>ROUND($K$67*$M$67,2)</f>
        <v>0</v>
      </c>
      <c r="Q67" s="28">
        <f>ROUND($P$67+$O$67,2)</f>
        <v>0</v>
      </c>
      <c r="R67" s="30"/>
      <c r="S67" s="76"/>
    </row>
    <row r="68" spans="2:19" s="1" customFormat="1" ht="11.1" customHeight="1" outlineLevel="6" x14ac:dyDescent="0.2">
      <c r="B68" s="24"/>
      <c r="C68" s="25" t="s">
        <v>63</v>
      </c>
      <c r="D68" s="26" t="s">
        <v>57</v>
      </c>
      <c r="E68" s="26"/>
      <c r="F68" s="26"/>
      <c r="G68" s="26"/>
      <c r="H68" s="27">
        <v>0.53400000000000003</v>
      </c>
      <c r="I68" s="27">
        <f>$H$68</f>
        <v>0.53400000000000003</v>
      </c>
      <c r="J68" s="35">
        <v>1.03</v>
      </c>
      <c r="K68" s="28">
        <f>ROUND($I$68*$J$68,3)</f>
        <v>0.55000000000000004</v>
      </c>
      <c r="L68" s="63"/>
      <c r="M68" s="68"/>
      <c r="N68" s="51">
        <f>ROUND($M$68+$L$68,2)</f>
        <v>0</v>
      </c>
      <c r="O68" s="28">
        <f>ROUND($I$68*$L$68,2)</f>
        <v>0</v>
      </c>
      <c r="P68" s="28">
        <f>ROUND($K$68*$M$68,2)</f>
        <v>0</v>
      </c>
      <c r="Q68" s="28">
        <f>ROUND($P$68+$O$68,2)</f>
        <v>0</v>
      </c>
      <c r="R68" s="30"/>
      <c r="S68" s="76"/>
    </row>
    <row r="69" spans="2:19" s="1" customFormat="1" ht="11.1" customHeight="1" outlineLevel="6" x14ac:dyDescent="0.2">
      <c r="B69" s="24"/>
      <c r="C69" s="25" t="s">
        <v>65</v>
      </c>
      <c r="D69" s="26" t="s">
        <v>46</v>
      </c>
      <c r="E69" s="26"/>
      <c r="F69" s="26"/>
      <c r="G69" s="26"/>
      <c r="H69" s="27">
        <v>93.91</v>
      </c>
      <c r="I69" s="27">
        <f>$H$69</f>
        <v>93.91</v>
      </c>
      <c r="J69" s="35">
        <v>1.02</v>
      </c>
      <c r="K69" s="28">
        <f>ROUND($I$69*$J$69,3)</f>
        <v>95.787999999999997</v>
      </c>
      <c r="L69" s="63"/>
      <c r="M69" s="68"/>
      <c r="N69" s="51">
        <f>ROUND($M$69+$L$69,2)</f>
        <v>0</v>
      </c>
      <c r="O69" s="28">
        <f>ROUND($I$69*$L$69,2)</f>
        <v>0</v>
      </c>
      <c r="P69" s="28">
        <f>ROUND($K$69*$M$69,2)</f>
        <v>0</v>
      </c>
      <c r="Q69" s="28">
        <f>ROUND($P$69+$O$69,2)</f>
        <v>0</v>
      </c>
      <c r="R69" s="30"/>
      <c r="S69" s="76"/>
    </row>
    <row r="70" spans="2:19" s="1" customFormat="1" ht="11.1" customHeight="1" outlineLevel="6" x14ac:dyDescent="0.2">
      <c r="B70" s="24"/>
      <c r="C70" s="25" t="s">
        <v>66</v>
      </c>
      <c r="D70" s="26" t="s">
        <v>57</v>
      </c>
      <c r="E70" s="26"/>
      <c r="F70" s="26"/>
      <c r="G70" s="26"/>
      <c r="H70" s="27">
        <v>0.11799999999999999</v>
      </c>
      <c r="I70" s="27">
        <f>$H$70</f>
        <v>0.11799999999999999</v>
      </c>
      <c r="J70" s="35">
        <v>1.03</v>
      </c>
      <c r="K70" s="28">
        <f>ROUND($I$70*$J$70,3)</f>
        <v>0.122</v>
      </c>
      <c r="L70" s="63"/>
      <c r="M70" s="68"/>
      <c r="N70" s="51">
        <f>ROUND($M$70+$L$70,2)</f>
        <v>0</v>
      </c>
      <c r="O70" s="28">
        <f>ROUND($I$70*$L$70,2)</f>
        <v>0</v>
      </c>
      <c r="P70" s="28">
        <f>ROUND($K$70*$M$70,2)</f>
        <v>0</v>
      </c>
      <c r="Q70" s="28">
        <f>ROUND($P$70+$O$70,2)</f>
        <v>0</v>
      </c>
      <c r="R70" s="30"/>
      <c r="S70" s="76"/>
    </row>
    <row r="71" spans="2:19" s="1" customFormat="1" ht="11.1" customHeight="1" outlineLevel="6" x14ac:dyDescent="0.2">
      <c r="B71" s="24"/>
      <c r="C71" s="25" t="s">
        <v>67</v>
      </c>
      <c r="D71" s="26" t="s">
        <v>59</v>
      </c>
      <c r="E71" s="26"/>
      <c r="F71" s="26"/>
      <c r="G71" s="26"/>
      <c r="H71" s="27">
        <v>12</v>
      </c>
      <c r="I71" s="27">
        <f>$H$71</f>
        <v>12</v>
      </c>
      <c r="J71" s="29">
        <v>1</v>
      </c>
      <c r="K71" s="28">
        <f>ROUND($I$71*$J$71,3)</f>
        <v>12</v>
      </c>
      <c r="L71" s="63"/>
      <c r="M71" s="65"/>
      <c r="N71" s="35">
        <f>ROUND($M$71+$L$71,2)</f>
        <v>0</v>
      </c>
      <c r="O71" s="28">
        <f>ROUND($I$71*$L$71,2)</f>
        <v>0</v>
      </c>
      <c r="P71" s="28">
        <f>ROUND($K$71*$M$71,2)</f>
        <v>0</v>
      </c>
      <c r="Q71" s="28">
        <f>ROUND($P$71+$O$71,2)</f>
        <v>0</v>
      </c>
      <c r="R71" s="30"/>
      <c r="S71" s="76"/>
    </row>
    <row r="72" spans="2:19" s="1" customFormat="1" ht="11.1" customHeight="1" outlineLevel="6" x14ac:dyDescent="0.2">
      <c r="B72" s="24"/>
      <c r="C72" s="25" t="s">
        <v>91</v>
      </c>
      <c r="D72" s="26" t="s">
        <v>57</v>
      </c>
      <c r="E72" s="26"/>
      <c r="F72" s="26"/>
      <c r="G72" s="26"/>
      <c r="H72" s="27">
        <v>0.26200000000000001</v>
      </c>
      <c r="I72" s="27">
        <f>$H$72</f>
        <v>0.26200000000000001</v>
      </c>
      <c r="J72" s="35">
        <v>1.03</v>
      </c>
      <c r="K72" s="28">
        <f>ROUND($I$72*$J$72,3)</f>
        <v>0.27</v>
      </c>
      <c r="L72" s="63"/>
      <c r="M72" s="68"/>
      <c r="N72" s="51">
        <f>ROUND($M$72+$L$72,2)</f>
        <v>0</v>
      </c>
      <c r="O72" s="28">
        <f>ROUND($I$72*$L$72,2)</f>
        <v>0</v>
      </c>
      <c r="P72" s="28">
        <f>ROUND($K$72*$M$72,2)</f>
        <v>0</v>
      </c>
      <c r="Q72" s="28">
        <f>ROUND($P$72+$O$72,2)</f>
        <v>0</v>
      </c>
      <c r="R72" s="30"/>
      <c r="S72" s="76"/>
    </row>
    <row r="73" spans="2:19" s="11" customFormat="1" ht="11.1" customHeight="1" outlineLevel="5" x14ac:dyDescent="0.15">
      <c r="B73" s="12">
        <v>11</v>
      </c>
      <c r="C73" s="13" t="s">
        <v>80</v>
      </c>
      <c r="D73" s="14" t="s">
        <v>46</v>
      </c>
      <c r="E73" s="14"/>
      <c r="F73" s="14"/>
      <c r="G73" s="14"/>
      <c r="H73" s="15">
        <v>25.975999999999999</v>
      </c>
      <c r="I73" s="15">
        <v>25.975999999999999</v>
      </c>
      <c r="J73" s="16"/>
      <c r="K73" s="16">
        <f>$K$74</f>
        <v>25.975999999999999</v>
      </c>
      <c r="L73" s="64"/>
      <c r="M73" s="64"/>
      <c r="N73" s="16">
        <f>ROUND($Q$73/$K$73,2)</f>
        <v>0</v>
      </c>
      <c r="O73" s="16">
        <f>ROUND($O$74+$O$75,2)</f>
        <v>0</v>
      </c>
      <c r="P73" s="16">
        <f>ROUND($P$74+$P$75,2)</f>
        <v>0</v>
      </c>
      <c r="Q73" s="16">
        <f>ROUND($Q$74+$Q$75,2)</f>
        <v>0</v>
      </c>
      <c r="R73" s="17"/>
      <c r="S73" s="74"/>
    </row>
    <row r="74" spans="2:19" s="18" customFormat="1" ht="11.1" customHeight="1" outlineLevel="6" x14ac:dyDescent="0.2">
      <c r="B74" s="19"/>
      <c r="C74" s="20" t="s">
        <v>21</v>
      </c>
      <c r="D74" s="21" t="s">
        <v>46</v>
      </c>
      <c r="E74" s="21"/>
      <c r="F74" s="21"/>
      <c r="G74" s="21"/>
      <c r="H74" s="22">
        <v>25.975999999999999</v>
      </c>
      <c r="I74" s="22">
        <f>$H$74</f>
        <v>25.975999999999999</v>
      </c>
      <c r="J74" s="22">
        <v>1</v>
      </c>
      <c r="K74" s="23">
        <f>ROUND($I$74*$J$74,3)</f>
        <v>25.975999999999999</v>
      </c>
      <c r="L74" s="61"/>
      <c r="M74" s="62"/>
      <c r="N74" s="49">
        <f>ROUND($M$74+$L$74,2)</f>
        <v>0</v>
      </c>
      <c r="O74" s="23">
        <f>ROUND($I$74*$L$74,2)</f>
        <v>0</v>
      </c>
      <c r="P74" s="23">
        <f>ROUND($K$74*$M$74,2)</f>
        <v>0</v>
      </c>
      <c r="Q74" s="23">
        <f>ROUND($P$74+$O$74,2)</f>
        <v>0</v>
      </c>
      <c r="R74" s="23"/>
      <c r="S74" s="75"/>
    </row>
    <row r="75" spans="2:19" s="1" customFormat="1" ht="11.1" customHeight="1" outlineLevel="6" x14ac:dyDescent="0.2">
      <c r="B75" s="24"/>
      <c r="C75" s="25" t="s">
        <v>92</v>
      </c>
      <c r="D75" s="26" t="s">
        <v>57</v>
      </c>
      <c r="E75" s="26"/>
      <c r="F75" s="26"/>
      <c r="G75" s="26"/>
      <c r="H75" s="27">
        <v>36.366</v>
      </c>
      <c r="I75" s="27">
        <f>$H$75</f>
        <v>36.366</v>
      </c>
      <c r="J75" s="35">
        <v>1.23</v>
      </c>
      <c r="K75" s="28">
        <f>ROUND($I$75*$J$75,3)</f>
        <v>44.73</v>
      </c>
      <c r="L75" s="63"/>
      <c r="M75" s="68"/>
      <c r="N75" s="51">
        <f>ROUND($M$75+$L$75,2)</f>
        <v>0</v>
      </c>
      <c r="O75" s="28">
        <f>ROUND($I$75*$L$75,2)</f>
        <v>0</v>
      </c>
      <c r="P75" s="28">
        <f>ROUND($K$75*$M$75,2)</f>
        <v>0</v>
      </c>
      <c r="Q75" s="28">
        <f>ROUND($P$75+$O$75,2)</f>
        <v>0</v>
      </c>
      <c r="R75" s="30"/>
      <c r="S75" s="76"/>
    </row>
    <row r="76" spans="2:19" s="11" customFormat="1" ht="11.1" customHeight="1" outlineLevel="5" x14ac:dyDescent="0.15">
      <c r="B76" s="12">
        <v>12</v>
      </c>
      <c r="C76" s="13" t="s">
        <v>75</v>
      </c>
      <c r="D76" s="14" t="s">
        <v>76</v>
      </c>
      <c r="E76" s="14"/>
      <c r="F76" s="14"/>
      <c r="G76" s="14"/>
      <c r="H76" s="15">
        <v>286.89999999999998</v>
      </c>
      <c r="I76" s="15">
        <v>286.89999999999998</v>
      </c>
      <c r="J76" s="16"/>
      <c r="K76" s="16">
        <f>$K$77</f>
        <v>286.89999999999998</v>
      </c>
      <c r="L76" s="64"/>
      <c r="M76" s="64"/>
      <c r="N76" s="16">
        <f>ROUND($Q$76/$K$76,2)</f>
        <v>0</v>
      </c>
      <c r="O76" s="16">
        <f>ROUND($O$77+$O$78,2)</f>
        <v>0</v>
      </c>
      <c r="P76" s="16">
        <f>ROUND($P$77+$P$78,2)</f>
        <v>0</v>
      </c>
      <c r="Q76" s="16">
        <f>ROUND($Q$77+$Q$78,2)</f>
        <v>0</v>
      </c>
      <c r="R76" s="17"/>
      <c r="S76" s="74"/>
    </row>
    <row r="77" spans="2:19" s="18" customFormat="1" ht="11.1" customHeight="1" outlineLevel="6" x14ac:dyDescent="0.2">
      <c r="B77" s="19"/>
      <c r="C77" s="20" t="s">
        <v>21</v>
      </c>
      <c r="D77" s="21" t="s">
        <v>76</v>
      </c>
      <c r="E77" s="21"/>
      <c r="F77" s="21"/>
      <c r="G77" s="21"/>
      <c r="H77" s="22">
        <v>286.89999999999998</v>
      </c>
      <c r="I77" s="22">
        <f>$H$77</f>
        <v>286.89999999999998</v>
      </c>
      <c r="J77" s="22">
        <v>1</v>
      </c>
      <c r="K77" s="23">
        <f>ROUND($I$77*$J$77,3)</f>
        <v>286.89999999999998</v>
      </c>
      <c r="L77" s="61"/>
      <c r="M77" s="62"/>
      <c r="N77" s="49">
        <f>ROUND($M$77+$L$77,2)</f>
        <v>0</v>
      </c>
      <c r="O77" s="23">
        <f>ROUND($I$77*$L$77,2)</f>
        <v>0</v>
      </c>
      <c r="P77" s="23">
        <f>ROUND($K$77*$M$77,2)</f>
        <v>0</v>
      </c>
      <c r="Q77" s="23">
        <f>ROUND($P$77+$O$77,2)</f>
        <v>0</v>
      </c>
      <c r="R77" s="23"/>
      <c r="S77" s="75"/>
    </row>
    <row r="78" spans="2:19" s="1" customFormat="1" ht="11.1" customHeight="1" outlineLevel="6" x14ac:dyDescent="0.2">
      <c r="B78" s="24"/>
      <c r="C78" s="25" t="s">
        <v>77</v>
      </c>
      <c r="D78" s="26" t="s">
        <v>76</v>
      </c>
      <c r="E78" s="26" t="s">
        <v>78</v>
      </c>
      <c r="F78" s="26"/>
      <c r="G78" s="26"/>
      <c r="H78" s="27">
        <v>286.89999999999998</v>
      </c>
      <c r="I78" s="27">
        <f>$H$78</f>
        <v>286.89999999999998</v>
      </c>
      <c r="J78" s="31">
        <v>1.1000000000000001</v>
      </c>
      <c r="K78" s="28">
        <f>ROUND($I$78*$J$78,3)</f>
        <v>315.58999999999997</v>
      </c>
      <c r="L78" s="63"/>
      <c r="M78" s="65"/>
      <c r="N78" s="35">
        <f>ROUND($M$78+$L$78,2)</f>
        <v>0</v>
      </c>
      <c r="O78" s="28">
        <f>ROUND($I$78*$L$78,2)</f>
        <v>0</v>
      </c>
      <c r="P78" s="28">
        <f>ROUND($K$78*$M$78,2)</f>
        <v>0</v>
      </c>
      <c r="Q78" s="28">
        <f>ROUND($P$78+$O$78,2)</f>
        <v>0</v>
      </c>
      <c r="R78" s="30" t="s">
        <v>79</v>
      </c>
      <c r="S78" s="76"/>
    </row>
    <row r="79" spans="2:19" s="1" customFormat="1" ht="12" customHeight="1" outlineLevel="4" x14ac:dyDescent="0.2">
      <c r="B79" s="7"/>
      <c r="C79" s="8" t="s">
        <v>93</v>
      </c>
      <c r="D79" s="9"/>
      <c r="E79" s="9"/>
      <c r="F79" s="9"/>
      <c r="G79" s="9"/>
      <c r="H79" s="10"/>
      <c r="I79" s="10"/>
      <c r="J79" s="10"/>
      <c r="K79" s="10"/>
      <c r="L79" s="66"/>
      <c r="M79" s="66"/>
      <c r="N79" s="10"/>
      <c r="O79" s="10">
        <f>ROUND($O$81+$O$82,2)</f>
        <v>0</v>
      </c>
      <c r="P79" s="10">
        <f>ROUND($P$81+$P$82,2)</f>
        <v>0</v>
      </c>
      <c r="Q79" s="10">
        <f>ROUND($Q$81+$Q$82,2)</f>
        <v>0</v>
      </c>
      <c r="R79" s="10"/>
      <c r="S79" s="66"/>
    </row>
    <row r="80" spans="2:19" s="11" customFormat="1" ht="11.1" customHeight="1" outlineLevel="5" x14ac:dyDescent="0.15">
      <c r="B80" s="12">
        <v>13</v>
      </c>
      <c r="C80" s="13" t="s">
        <v>94</v>
      </c>
      <c r="D80" s="14" t="s">
        <v>76</v>
      </c>
      <c r="E80" s="14"/>
      <c r="F80" s="14"/>
      <c r="G80" s="14"/>
      <c r="H80" s="32">
        <v>1580</v>
      </c>
      <c r="I80" s="32">
        <v>1580</v>
      </c>
      <c r="J80" s="16"/>
      <c r="K80" s="16">
        <f>$K$81</f>
        <v>1580</v>
      </c>
      <c r="L80" s="64"/>
      <c r="M80" s="64"/>
      <c r="N80" s="16">
        <f>ROUND($Q$80/$K$80,2)</f>
        <v>0</v>
      </c>
      <c r="O80" s="16">
        <f>ROUND($O$81+$O$82,2)</f>
        <v>0</v>
      </c>
      <c r="P80" s="16">
        <f>ROUND($P$81+$P$82,2)</f>
        <v>0</v>
      </c>
      <c r="Q80" s="16">
        <f>ROUND($Q$81+$Q$82,2)</f>
        <v>0</v>
      </c>
      <c r="R80" s="17"/>
      <c r="S80" s="74"/>
    </row>
    <row r="81" spans="2:19" s="18" customFormat="1" ht="11.1" customHeight="1" outlineLevel="6" x14ac:dyDescent="0.2">
      <c r="B81" s="19"/>
      <c r="C81" s="20" t="s">
        <v>21</v>
      </c>
      <c r="D81" s="21" t="s">
        <v>76</v>
      </c>
      <c r="E81" s="21"/>
      <c r="F81" s="21"/>
      <c r="G81" s="21"/>
      <c r="H81" s="33">
        <v>1580</v>
      </c>
      <c r="I81" s="33">
        <f>$H$81</f>
        <v>1580</v>
      </c>
      <c r="J81" s="22">
        <v>1</v>
      </c>
      <c r="K81" s="23">
        <f>ROUND($I$81*$J$81,3)</f>
        <v>1580</v>
      </c>
      <c r="L81" s="61"/>
      <c r="M81" s="62"/>
      <c r="N81" s="49">
        <f>ROUND($M$81+$L$81,2)</f>
        <v>0</v>
      </c>
      <c r="O81" s="23">
        <f>ROUND($I$81*$L$81,2)</f>
        <v>0</v>
      </c>
      <c r="P81" s="23">
        <f>ROUND($K$81*$M$81,2)</f>
        <v>0</v>
      </c>
      <c r="Q81" s="23">
        <f>ROUND($P$81+$O$81,2)</f>
        <v>0</v>
      </c>
      <c r="R81" s="23"/>
      <c r="S81" s="75"/>
    </row>
    <row r="82" spans="2:19" s="1" customFormat="1" ht="11.1" customHeight="1" outlineLevel="6" x14ac:dyDescent="0.2">
      <c r="B82" s="24"/>
      <c r="C82" s="25" t="s">
        <v>95</v>
      </c>
      <c r="D82" s="26" t="s">
        <v>76</v>
      </c>
      <c r="E82" s="26"/>
      <c r="F82" s="26"/>
      <c r="G82" s="26"/>
      <c r="H82" s="34">
        <v>1580</v>
      </c>
      <c r="I82" s="34">
        <f>$H$82</f>
        <v>1580</v>
      </c>
      <c r="J82" s="35">
        <v>1.02</v>
      </c>
      <c r="K82" s="28">
        <f>ROUND($I$82*$J$82,3)</f>
        <v>1611.6</v>
      </c>
      <c r="L82" s="63"/>
      <c r="M82" s="65"/>
      <c r="N82" s="35">
        <f>ROUND($M$82+$L$82,2)</f>
        <v>0</v>
      </c>
      <c r="O82" s="28">
        <f>ROUND($I$82*$L$82,2)</f>
        <v>0</v>
      </c>
      <c r="P82" s="28">
        <f>ROUND($K$82*$M$82,2)</f>
        <v>0</v>
      </c>
      <c r="Q82" s="28">
        <f>ROUND($P$82+$O$82,2)</f>
        <v>0</v>
      </c>
      <c r="R82" s="30"/>
      <c r="S82" s="76"/>
    </row>
    <row r="83" spans="2:19" s="1" customFormat="1" ht="12" customHeight="1" outlineLevel="4" x14ac:dyDescent="0.2">
      <c r="B83" s="7"/>
      <c r="C83" s="8" t="s">
        <v>96</v>
      </c>
      <c r="D83" s="9"/>
      <c r="E83" s="9"/>
      <c r="F83" s="9"/>
      <c r="G83" s="9"/>
      <c r="H83" s="10"/>
      <c r="I83" s="10"/>
      <c r="J83" s="10"/>
      <c r="K83" s="10"/>
      <c r="L83" s="66"/>
      <c r="M83" s="66"/>
      <c r="N83" s="10"/>
      <c r="O83" s="10">
        <f>ROUND($O$85+$O$86+$O$87+$O$89+$O$90+$O$91,2)</f>
        <v>0</v>
      </c>
      <c r="P83" s="10">
        <f>ROUND($P$85+$P$86+$P$87+$P$89+$P$90+$P$91,2)</f>
        <v>0</v>
      </c>
      <c r="Q83" s="10">
        <f>ROUND($Q$85+$Q$86+$Q$87+$Q$89+$Q$90+$Q$91,2)</f>
        <v>0</v>
      </c>
      <c r="R83" s="10"/>
      <c r="S83" s="66"/>
    </row>
    <row r="84" spans="2:19" s="11" customFormat="1" ht="21.95" customHeight="1" outlineLevel="5" x14ac:dyDescent="0.15">
      <c r="B84" s="12">
        <v>14</v>
      </c>
      <c r="C84" s="13" t="s">
        <v>97</v>
      </c>
      <c r="D84" s="14" t="s">
        <v>76</v>
      </c>
      <c r="E84" s="14"/>
      <c r="F84" s="14"/>
      <c r="G84" s="14"/>
      <c r="H84" s="15">
        <v>441.72</v>
      </c>
      <c r="I84" s="15">
        <v>441.72</v>
      </c>
      <c r="J84" s="16"/>
      <c r="K84" s="16">
        <f>$K$85</f>
        <v>441.72</v>
      </c>
      <c r="L84" s="64"/>
      <c r="M84" s="64"/>
      <c r="N84" s="16">
        <f>ROUND($Q$84/$K$84,2)</f>
        <v>0</v>
      </c>
      <c r="O84" s="16">
        <f>ROUND($O$85+$O$86+$O$87,2)</f>
        <v>0</v>
      </c>
      <c r="P84" s="16">
        <f>ROUND($P$85+$P$86+$P$87,2)</f>
        <v>0</v>
      </c>
      <c r="Q84" s="16">
        <f>ROUND($Q$85+$Q$86+$Q$87,2)</f>
        <v>0</v>
      </c>
      <c r="R84" s="17"/>
      <c r="S84" s="74"/>
    </row>
    <row r="85" spans="2:19" s="18" customFormat="1" ht="11.1" customHeight="1" outlineLevel="6" x14ac:dyDescent="0.2">
      <c r="B85" s="19"/>
      <c r="C85" s="20" t="s">
        <v>21</v>
      </c>
      <c r="D85" s="21" t="s">
        <v>76</v>
      </c>
      <c r="E85" s="21"/>
      <c r="F85" s="21"/>
      <c r="G85" s="21"/>
      <c r="H85" s="22">
        <v>441.72</v>
      </c>
      <c r="I85" s="22">
        <f>$H$85</f>
        <v>441.72</v>
      </c>
      <c r="J85" s="22">
        <v>1</v>
      </c>
      <c r="K85" s="23">
        <f>ROUND($I$85*$J$85,3)</f>
        <v>441.72</v>
      </c>
      <c r="L85" s="61"/>
      <c r="M85" s="62"/>
      <c r="N85" s="49">
        <f>ROUND($M$85+$L$85,2)</f>
        <v>0</v>
      </c>
      <c r="O85" s="23">
        <f>ROUND($I$85*$L$85,2)</f>
        <v>0</v>
      </c>
      <c r="P85" s="23">
        <f>ROUND($K$85*$M$85,2)</f>
        <v>0</v>
      </c>
      <c r="Q85" s="23">
        <f>ROUND($P$85+$O$85,2)</f>
        <v>0</v>
      </c>
      <c r="R85" s="23"/>
      <c r="S85" s="75"/>
    </row>
    <row r="86" spans="2:19" s="1" customFormat="1" ht="21.95" customHeight="1" outlineLevel="6" x14ac:dyDescent="0.2">
      <c r="B86" s="24"/>
      <c r="C86" s="25" t="s">
        <v>98</v>
      </c>
      <c r="D86" s="26" t="s">
        <v>99</v>
      </c>
      <c r="E86" s="26" t="s">
        <v>78</v>
      </c>
      <c r="F86" s="26"/>
      <c r="G86" s="26"/>
      <c r="H86" s="27">
        <v>441.72</v>
      </c>
      <c r="I86" s="27">
        <f>$H$86</f>
        <v>441.72</v>
      </c>
      <c r="J86" s="31">
        <v>1.4</v>
      </c>
      <c r="K86" s="28">
        <f>ROUND($I$86*$J$86,3)</f>
        <v>618.40800000000002</v>
      </c>
      <c r="L86" s="63"/>
      <c r="M86" s="65"/>
      <c r="N86" s="35">
        <f>ROUND($M$86+$L$86,2)</f>
        <v>0</v>
      </c>
      <c r="O86" s="28">
        <f>ROUND($I$86*$L$86,2)</f>
        <v>0</v>
      </c>
      <c r="P86" s="28">
        <f>ROUND($K$86*$M$86,2)</f>
        <v>0</v>
      </c>
      <c r="Q86" s="28">
        <f>ROUND($P$86+$O$86,2)</f>
        <v>0</v>
      </c>
      <c r="R86" s="30" t="s">
        <v>100</v>
      </c>
      <c r="S86" s="76"/>
    </row>
    <row r="87" spans="2:19" s="1" customFormat="1" ht="21.95" customHeight="1" outlineLevel="6" x14ac:dyDescent="0.2">
      <c r="B87" s="24"/>
      <c r="C87" s="25" t="s">
        <v>101</v>
      </c>
      <c r="D87" s="26" t="s">
        <v>99</v>
      </c>
      <c r="E87" s="26" t="s">
        <v>78</v>
      </c>
      <c r="F87" s="26"/>
      <c r="G87" s="26"/>
      <c r="H87" s="27">
        <v>441.72</v>
      </c>
      <c r="I87" s="27">
        <f>$H$87</f>
        <v>441.72</v>
      </c>
      <c r="J87" s="35">
        <v>0.28000000000000003</v>
      </c>
      <c r="K87" s="28">
        <f>ROUND($I$87*$J$87,3)</f>
        <v>123.682</v>
      </c>
      <c r="L87" s="63"/>
      <c r="M87" s="65"/>
      <c r="N87" s="35">
        <f>ROUND($M$87+$L$87,2)</f>
        <v>0</v>
      </c>
      <c r="O87" s="28">
        <f>ROUND($I$87*$L$87,2)</f>
        <v>0</v>
      </c>
      <c r="P87" s="28">
        <f>ROUND($K$87*$M$87,2)</f>
        <v>0</v>
      </c>
      <c r="Q87" s="28">
        <f>ROUND($P$87+$O$87,2)</f>
        <v>0</v>
      </c>
      <c r="R87" s="30" t="s">
        <v>102</v>
      </c>
      <c r="S87" s="76"/>
    </row>
    <row r="88" spans="2:19" s="11" customFormat="1" ht="21.95" customHeight="1" outlineLevel="5" x14ac:dyDescent="0.15">
      <c r="B88" s="12">
        <v>15</v>
      </c>
      <c r="C88" s="13" t="s">
        <v>103</v>
      </c>
      <c r="D88" s="14" t="s">
        <v>76</v>
      </c>
      <c r="E88" s="14"/>
      <c r="F88" s="14"/>
      <c r="G88" s="14"/>
      <c r="H88" s="15">
        <v>423.61</v>
      </c>
      <c r="I88" s="15">
        <v>423.61</v>
      </c>
      <c r="J88" s="16"/>
      <c r="K88" s="16">
        <f>$K$89</f>
        <v>423.61</v>
      </c>
      <c r="L88" s="64"/>
      <c r="M88" s="64"/>
      <c r="N88" s="16">
        <f>ROUND($Q$88/$K$88,2)</f>
        <v>0</v>
      </c>
      <c r="O88" s="16">
        <f>ROUND($O$89+$O$90+$O$91,2)</f>
        <v>0</v>
      </c>
      <c r="P88" s="16">
        <f>ROUND($P$89+$P$90+$P$91,2)</f>
        <v>0</v>
      </c>
      <c r="Q88" s="16">
        <f>ROUND($Q$89+$Q$90+$Q$91,2)</f>
        <v>0</v>
      </c>
      <c r="R88" s="17"/>
      <c r="S88" s="74"/>
    </row>
    <row r="89" spans="2:19" s="18" customFormat="1" ht="11.1" customHeight="1" outlineLevel="6" x14ac:dyDescent="0.2">
      <c r="B89" s="19"/>
      <c r="C89" s="20" t="s">
        <v>21</v>
      </c>
      <c r="D89" s="21" t="s">
        <v>76</v>
      </c>
      <c r="E89" s="21"/>
      <c r="F89" s="21"/>
      <c r="G89" s="21"/>
      <c r="H89" s="22">
        <v>423.61</v>
      </c>
      <c r="I89" s="22">
        <f>$H$89</f>
        <v>423.61</v>
      </c>
      <c r="J89" s="22">
        <v>1</v>
      </c>
      <c r="K89" s="23">
        <f>ROUND($I$89*$J$89,3)</f>
        <v>423.61</v>
      </c>
      <c r="L89" s="61"/>
      <c r="M89" s="62"/>
      <c r="N89" s="49">
        <f>ROUND($M$89+$L$89,2)</f>
        <v>0</v>
      </c>
      <c r="O89" s="23">
        <f>ROUND($I$89*$L$89,2)</f>
        <v>0</v>
      </c>
      <c r="P89" s="23">
        <f>ROUND($K$89*$M$89,2)</f>
        <v>0</v>
      </c>
      <c r="Q89" s="23">
        <f>ROUND($P$89+$O$89,2)</f>
        <v>0</v>
      </c>
      <c r="R89" s="23"/>
      <c r="S89" s="75"/>
    </row>
    <row r="90" spans="2:19" s="1" customFormat="1" ht="21.95" customHeight="1" outlineLevel="6" x14ac:dyDescent="0.2">
      <c r="B90" s="24"/>
      <c r="C90" s="25" t="s">
        <v>98</v>
      </c>
      <c r="D90" s="26" t="s">
        <v>99</v>
      </c>
      <c r="E90" s="26" t="s">
        <v>78</v>
      </c>
      <c r="F90" s="26"/>
      <c r="G90" s="26"/>
      <c r="H90" s="27">
        <v>423.61</v>
      </c>
      <c r="I90" s="27">
        <f>$H$90</f>
        <v>423.61</v>
      </c>
      <c r="J90" s="31">
        <v>1.4</v>
      </c>
      <c r="K90" s="28">
        <f>ROUND($I$90*$J$90,3)</f>
        <v>593.05399999999997</v>
      </c>
      <c r="L90" s="63"/>
      <c r="M90" s="65"/>
      <c r="N90" s="35">
        <f>ROUND($M$90+$L$90,2)</f>
        <v>0</v>
      </c>
      <c r="O90" s="28">
        <f>ROUND($I$90*$L$90,2)</f>
        <v>0</v>
      </c>
      <c r="P90" s="28">
        <f>ROUND($K$90*$M$90,2)</f>
        <v>0</v>
      </c>
      <c r="Q90" s="28">
        <f>ROUND($P$90+$O$90,2)</f>
        <v>0</v>
      </c>
      <c r="R90" s="30" t="s">
        <v>100</v>
      </c>
      <c r="S90" s="76"/>
    </row>
    <row r="91" spans="2:19" s="1" customFormat="1" ht="21.95" customHeight="1" outlineLevel="6" x14ac:dyDescent="0.2">
      <c r="B91" s="24"/>
      <c r="C91" s="25" t="s">
        <v>101</v>
      </c>
      <c r="D91" s="26" t="s">
        <v>99</v>
      </c>
      <c r="E91" s="26" t="s">
        <v>78</v>
      </c>
      <c r="F91" s="26"/>
      <c r="G91" s="26"/>
      <c r="H91" s="27">
        <v>423.61</v>
      </c>
      <c r="I91" s="27">
        <f>$H$91</f>
        <v>423.61</v>
      </c>
      <c r="J91" s="35">
        <v>0.28000000000000003</v>
      </c>
      <c r="K91" s="28">
        <f>ROUND($I$91*$J$91,3)</f>
        <v>118.611</v>
      </c>
      <c r="L91" s="63"/>
      <c r="M91" s="65"/>
      <c r="N91" s="35">
        <f>ROUND($M$91+$L$91,2)</f>
        <v>0</v>
      </c>
      <c r="O91" s="28">
        <f>ROUND($I$91*$L$91,2)</f>
        <v>0</v>
      </c>
      <c r="P91" s="28">
        <f>ROUND($K$91*$M$91,2)</f>
        <v>0</v>
      </c>
      <c r="Q91" s="28">
        <f>ROUND($P$91+$O$91,2)</f>
        <v>0</v>
      </c>
      <c r="R91" s="30" t="s">
        <v>102</v>
      </c>
      <c r="S91" s="76"/>
    </row>
    <row r="92" spans="2:19" s="1" customFormat="1" ht="12" customHeight="1" outlineLevel="2" x14ac:dyDescent="0.2">
      <c r="B92" s="7"/>
      <c r="C92" s="8" t="s">
        <v>104</v>
      </c>
      <c r="D92" s="9"/>
      <c r="E92" s="9"/>
      <c r="F92" s="9"/>
      <c r="G92" s="9"/>
      <c r="H92" s="10"/>
      <c r="I92" s="10"/>
      <c r="J92" s="10"/>
      <c r="K92" s="10"/>
      <c r="L92" s="66"/>
      <c r="M92" s="66"/>
      <c r="N92" s="10"/>
      <c r="O92" s="10">
        <f>ROUND($O$96+$O$97+$O$98+$O$99+$O$100+$O$101+$O$102+$O$103+$O$104+$O$105+$O$106+$O$107+$O$108+$O$109+$O$110+$O$111+$O$112+$O$113+$O$114+$O$115+$O$116+$O$117+$O$118+$O$119+$O$120+$O$121+$O$122+$O$123+$O$124+$O$125+$O$126+$O$127+$O$128+$O$129+$O$130+$O$131+$O$132+$O$133+$O$134+$O$135+$O$137,2)</f>
        <v>0</v>
      </c>
      <c r="P92" s="10">
        <f>ROUND($P$96+$P$97+$P$98+$P$99+$P$100+$P$101+$P$102+$P$103+$P$104+$P$105+$P$106+$P$107+$P$108+$P$109+$P$110+$P$111+$P$112+$P$113+$P$114+$P$115+$P$116+$P$117+$P$118+$P$119+$P$120+$P$121+$P$122+$P$123+$P$124+$P$125+$P$126+$P$127+$P$128+$P$129+$P$130+$P$131+$P$132+$P$133+$P$134+$P$135+$P$137,2)</f>
        <v>0</v>
      </c>
      <c r="Q92" s="10">
        <f>ROUND($Q$96+$Q$97+$Q$98+$Q$99+$Q$100+$Q$101+$Q$102+$Q$103+$Q$104+$Q$105+$Q$106+$Q$107+$Q$108+$Q$109+$Q$110+$Q$111+$Q$112+$Q$113+$Q$114+$Q$115+$Q$116+$Q$117+$Q$118+$Q$119+$Q$120+$Q$121+$Q$122+$Q$123+$Q$124+$Q$125+$Q$126+$Q$127+$Q$128+$Q$129+$Q$130+$Q$131+$Q$132+$Q$133+$Q$134+$Q$135+$Q$137,2)</f>
        <v>0</v>
      </c>
      <c r="R92" s="10"/>
      <c r="S92" s="66"/>
    </row>
    <row r="93" spans="2:19" s="1" customFormat="1" ht="12" customHeight="1" outlineLevel="3" x14ac:dyDescent="0.2">
      <c r="B93" s="7"/>
      <c r="C93" s="8" t="s">
        <v>105</v>
      </c>
      <c r="D93" s="9"/>
      <c r="E93" s="9"/>
      <c r="F93" s="9"/>
      <c r="G93" s="9"/>
      <c r="H93" s="10"/>
      <c r="I93" s="10"/>
      <c r="J93" s="10"/>
      <c r="K93" s="10"/>
      <c r="L93" s="66"/>
      <c r="M93" s="66"/>
      <c r="N93" s="10"/>
      <c r="O93" s="10">
        <f>ROUND($O$96+$O$97+$O$98+$O$99+$O$100+$O$101+$O$102+$O$103+$O$104+$O$105+$O$106+$O$107+$O$108+$O$109+$O$110+$O$111+$O$112+$O$113+$O$114+$O$115+$O$116+$O$117+$O$118+$O$119+$O$120+$O$121+$O$122+$O$123+$O$124+$O$125+$O$126+$O$127+$O$128+$O$129+$O$130+$O$131+$O$132+$O$133+$O$134+$O$135+$O$137,2)</f>
        <v>0</v>
      </c>
      <c r="P93" s="10">
        <f>ROUND($P$96+$P$97+$P$98+$P$99+$P$100+$P$101+$P$102+$P$103+$P$104+$P$105+$P$106+$P$107+$P$108+$P$109+$P$110+$P$111+$P$112+$P$113+$P$114+$P$115+$P$116+$P$117+$P$118+$P$119+$P$120+$P$121+$P$122+$P$123+$P$124+$P$125+$P$126+$P$127+$P$128+$P$129+$P$130+$P$131+$P$132+$P$133+$P$134+$P$135+$P$137,2)</f>
        <v>0</v>
      </c>
      <c r="Q93" s="10">
        <f>ROUND($Q$96+$Q$97+$Q$98+$Q$99+$Q$100+$Q$101+$Q$102+$Q$103+$Q$104+$Q$105+$Q$106+$Q$107+$Q$108+$Q$109+$Q$110+$Q$111+$Q$112+$Q$113+$Q$114+$Q$115+$Q$116+$Q$117+$Q$118+$Q$119+$Q$120+$Q$121+$Q$122+$Q$123+$Q$124+$Q$125+$Q$126+$Q$127+$Q$128+$Q$129+$Q$130+$Q$131+$Q$132+$Q$133+$Q$134+$Q$135+$Q$137,2)</f>
        <v>0</v>
      </c>
      <c r="R93" s="10"/>
      <c r="S93" s="66"/>
    </row>
    <row r="94" spans="2:19" s="1" customFormat="1" ht="12" customHeight="1" outlineLevel="4" x14ac:dyDescent="0.2">
      <c r="B94" s="7"/>
      <c r="C94" s="8" t="s">
        <v>106</v>
      </c>
      <c r="D94" s="9"/>
      <c r="E94" s="9"/>
      <c r="F94" s="9"/>
      <c r="G94" s="9"/>
      <c r="H94" s="10"/>
      <c r="I94" s="10"/>
      <c r="J94" s="10"/>
      <c r="K94" s="10"/>
      <c r="L94" s="66"/>
      <c r="M94" s="66"/>
      <c r="N94" s="10"/>
      <c r="O94" s="10">
        <f>ROUND($O$96+$O$97+$O$98+$O$99+$O$100+$O$101+$O$102+$O$103+$O$104+$O$105+$O$106+$O$107+$O$108+$O$109+$O$110+$O$111+$O$112+$O$113+$O$114+$O$115+$O$116+$O$117+$O$118+$O$119+$O$120+$O$121+$O$122+$O$123+$O$124+$O$125+$O$126+$O$127+$O$128+$O$129+$O$130+$O$131+$O$132+$O$133+$O$134+$O$135+$O$137,2)</f>
        <v>0</v>
      </c>
      <c r="P94" s="10">
        <f>ROUND($P$96+$P$97+$P$98+$P$99+$P$100+$P$101+$P$102+$P$103+$P$104+$P$105+$P$106+$P$107+$P$108+$P$109+$P$110+$P$111+$P$112+$P$113+$P$114+$P$115+$P$116+$P$117+$P$118+$P$119+$P$120+$P$121+$P$122+$P$123+$P$124+$P$125+$P$126+$P$127+$P$128+$P$129+$P$130+$P$131+$P$132+$P$133+$P$134+$P$135+$P$137,2)</f>
        <v>0</v>
      </c>
      <c r="Q94" s="10">
        <f>ROUND($Q$96+$Q$97+$Q$98+$Q$99+$Q$100+$Q$101+$Q$102+$Q$103+$Q$104+$Q$105+$Q$106+$Q$107+$Q$108+$Q$109+$Q$110+$Q$111+$Q$112+$Q$113+$Q$114+$Q$115+$Q$116+$Q$117+$Q$118+$Q$119+$Q$120+$Q$121+$Q$122+$Q$123+$Q$124+$Q$125+$Q$126+$Q$127+$Q$128+$Q$129+$Q$130+$Q$131+$Q$132+$Q$133+$Q$134+$Q$135+$Q$137,2)</f>
        <v>0</v>
      </c>
      <c r="R94" s="10"/>
      <c r="S94" s="66"/>
    </row>
    <row r="95" spans="2:19" s="11" customFormat="1" ht="72.95" customHeight="1" outlineLevel="5" x14ac:dyDescent="0.15">
      <c r="B95" s="12">
        <v>16</v>
      </c>
      <c r="C95" s="13" t="s">
        <v>107</v>
      </c>
      <c r="D95" s="14" t="s">
        <v>57</v>
      </c>
      <c r="E95" s="14"/>
      <c r="F95" s="14"/>
      <c r="G95" s="14"/>
      <c r="H95" s="15">
        <v>73.927999999999997</v>
      </c>
      <c r="I95" s="15">
        <v>73.927999999999997</v>
      </c>
      <c r="J95" s="16"/>
      <c r="K95" s="16">
        <f>$K$96</f>
        <v>73.927999999999997</v>
      </c>
      <c r="L95" s="64"/>
      <c r="M95" s="64"/>
      <c r="N95" s="16">
        <f>ROUND($Q$95/$K$95,2)</f>
        <v>0</v>
      </c>
      <c r="O95" s="16">
        <f>ROUND($O$96+$O$97+$O$98+$O$99+$O$100+$O$101+$O$102+$O$103+$O$104+$O$105+$O$106+$O$107+$O$108+$O$109+$O$110+$O$111+$O$112+$O$113+$O$114+$O$115+$O$116+$O$117+$O$118+$O$119+$O$120+$O$121+$O$122+$O$123+$O$124+$O$125+$O$126+$O$127+$O$128+$O$129+$O$130+$O$131+$O$132+$O$133+$O$134+$O$135,2)</f>
        <v>0</v>
      </c>
      <c r="P95" s="16">
        <f>ROUND($P$96+$P$97+$P$98+$P$99+$P$100+$P$101+$P$102+$P$103+$P$104+$P$105+$P$106+$P$107+$P$108+$P$109+$P$110+$P$111+$P$112+$P$113+$P$114+$P$115+$P$116+$P$117+$P$118+$P$119+$P$120+$P$121+$P$122+$P$123+$P$124+$P$125+$P$126+$P$127+$P$128+$P$129+$P$130+$P$131+$P$132+$P$133+$P$134+$P$135,2)</f>
        <v>0</v>
      </c>
      <c r="Q95" s="16">
        <f>ROUND($Q$96+$Q$97+$Q$98+$Q$99+$Q$100+$Q$101+$Q$102+$Q$103+$Q$104+$Q$105+$Q$106+$Q$107+$Q$108+$Q$109+$Q$110+$Q$111+$Q$112+$Q$113+$Q$114+$Q$115+$Q$116+$Q$117+$Q$118+$Q$119+$Q$120+$Q$121+$Q$122+$Q$123+$Q$124+$Q$125+$Q$126+$Q$127+$Q$128+$Q$129+$Q$130+$Q$131+$Q$132+$Q$133+$Q$134+$Q$135,2)</f>
        <v>0</v>
      </c>
      <c r="R95" s="17" t="s">
        <v>108</v>
      </c>
      <c r="S95" s="74"/>
    </row>
    <row r="96" spans="2:19" s="18" customFormat="1" ht="11.1" customHeight="1" outlineLevel="6" x14ac:dyDescent="0.2">
      <c r="B96" s="19"/>
      <c r="C96" s="20" t="s">
        <v>21</v>
      </c>
      <c r="D96" s="21" t="s">
        <v>57</v>
      </c>
      <c r="E96" s="21"/>
      <c r="F96" s="21"/>
      <c r="G96" s="21"/>
      <c r="H96" s="22">
        <v>73.927999999999997</v>
      </c>
      <c r="I96" s="22">
        <f>$H$96</f>
        <v>73.927999999999997</v>
      </c>
      <c r="J96" s="22">
        <v>1</v>
      </c>
      <c r="K96" s="23">
        <f>ROUND($I$96*$J$96,3)</f>
        <v>73.927999999999997</v>
      </c>
      <c r="L96" s="67"/>
      <c r="M96" s="62"/>
      <c r="N96" s="50">
        <f>ROUND($M$96+$L$96,2)</f>
        <v>0</v>
      </c>
      <c r="O96" s="23">
        <f>ROUND($I$96*$L$96,2)</f>
        <v>0</v>
      </c>
      <c r="P96" s="23">
        <f>ROUND($K$96*$M$96,2)</f>
        <v>0</v>
      </c>
      <c r="Q96" s="23">
        <f>ROUND($P$96+$O$96,2)</f>
        <v>0</v>
      </c>
      <c r="R96" s="23"/>
      <c r="S96" s="75"/>
    </row>
    <row r="97" spans="2:19" s="1" customFormat="1" ht="11.1" customHeight="1" outlineLevel="6" x14ac:dyDescent="0.2">
      <c r="B97" s="24"/>
      <c r="C97" s="25" t="s">
        <v>109</v>
      </c>
      <c r="D97" s="26" t="s">
        <v>57</v>
      </c>
      <c r="E97" s="26"/>
      <c r="F97" s="26"/>
      <c r="G97" s="26"/>
      <c r="H97" s="27">
        <v>2.9609999999999999</v>
      </c>
      <c r="I97" s="27">
        <f>$H$97</f>
        <v>2.9609999999999999</v>
      </c>
      <c r="J97" s="29">
        <v>1</v>
      </c>
      <c r="K97" s="28">
        <f>ROUND($I$97*$J$97,3)</f>
        <v>2.9609999999999999</v>
      </c>
      <c r="L97" s="63"/>
      <c r="M97" s="68"/>
      <c r="N97" s="51">
        <f>ROUND($M$97+$L$97,2)</f>
        <v>0</v>
      </c>
      <c r="O97" s="28">
        <f>ROUND($I$97*$L$97,2)</f>
        <v>0</v>
      </c>
      <c r="P97" s="28">
        <f>ROUND($K$97*$M$97,2)</f>
        <v>0</v>
      </c>
      <c r="Q97" s="28">
        <f>ROUND($P$97+$O$97,2)</f>
        <v>0</v>
      </c>
      <c r="R97" s="30" t="s">
        <v>110</v>
      </c>
      <c r="S97" s="76"/>
    </row>
    <row r="98" spans="2:19" s="1" customFormat="1" ht="11.1" customHeight="1" outlineLevel="6" x14ac:dyDescent="0.2">
      <c r="B98" s="24"/>
      <c r="C98" s="25" t="s">
        <v>111</v>
      </c>
      <c r="D98" s="26" t="s">
        <v>57</v>
      </c>
      <c r="E98" s="26"/>
      <c r="F98" s="26"/>
      <c r="G98" s="26"/>
      <c r="H98" s="27">
        <v>0.65100000000000002</v>
      </c>
      <c r="I98" s="27">
        <f>$H$98</f>
        <v>0.65100000000000002</v>
      </c>
      <c r="J98" s="29">
        <v>1</v>
      </c>
      <c r="K98" s="28">
        <f>ROUND($I$98*$J$98,3)</f>
        <v>0.65100000000000002</v>
      </c>
      <c r="L98" s="63"/>
      <c r="M98" s="68"/>
      <c r="N98" s="51">
        <f>ROUND($M$98+$L$98,2)</f>
        <v>0</v>
      </c>
      <c r="O98" s="28">
        <f>ROUND($I$98*$L$98,2)</f>
        <v>0</v>
      </c>
      <c r="P98" s="28">
        <f>ROUND($K$98*$M$98,2)</f>
        <v>0</v>
      </c>
      <c r="Q98" s="28">
        <f>ROUND($P$98+$O$98,2)</f>
        <v>0</v>
      </c>
      <c r="R98" s="30" t="s">
        <v>110</v>
      </c>
      <c r="S98" s="76"/>
    </row>
    <row r="99" spans="2:19" s="1" customFormat="1" ht="11.1" customHeight="1" outlineLevel="6" x14ac:dyDescent="0.2">
      <c r="B99" s="24"/>
      <c r="C99" s="25" t="s">
        <v>112</v>
      </c>
      <c r="D99" s="26" t="s">
        <v>57</v>
      </c>
      <c r="E99" s="26"/>
      <c r="F99" s="26"/>
      <c r="G99" s="26"/>
      <c r="H99" s="27">
        <v>1.8660000000000001</v>
      </c>
      <c r="I99" s="27">
        <f>$H$99</f>
        <v>1.8660000000000001</v>
      </c>
      <c r="J99" s="29">
        <v>1</v>
      </c>
      <c r="K99" s="28">
        <f>ROUND($I$99*$J$99,3)</f>
        <v>1.8660000000000001</v>
      </c>
      <c r="L99" s="63"/>
      <c r="M99" s="68"/>
      <c r="N99" s="51">
        <f>ROUND($M$99+$L$99,2)</f>
        <v>0</v>
      </c>
      <c r="O99" s="28">
        <f>ROUND($I$99*$L$99,2)</f>
        <v>0</v>
      </c>
      <c r="P99" s="28">
        <f>ROUND($K$99*$M$99,2)</f>
        <v>0</v>
      </c>
      <c r="Q99" s="28">
        <f>ROUND($P$99+$O$99,2)</f>
        <v>0</v>
      </c>
      <c r="R99" s="30" t="s">
        <v>113</v>
      </c>
      <c r="S99" s="76"/>
    </row>
    <row r="100" spans="2:19" s="1" customFormat="1" ht="11.1" customHeight="1" outlineLevel="6" x14ac:dyDescent="0.2">
      <c r="B100" s="24"/>
      <c r="C100" s="25" t="s">
        <v>114</v>
      </c>
      <c r="D100" s="26" t="s">
        <v>57</v>
      </c>
      <c r="E100" s="26"/>
      <c r="F100" s="26"/>
      <c r="G100" s="26"/>
      <c r="H100" s="27">
        <v>0.42499999999999999</v>
      </c>
      <c r="I100" s="27">
        <f>$H$100</f>
        <v>0.42499999999999999</v>
      </c>
      <c r="J100" s="29">
        <v>1</v>
      </c>
      <c r="K100" s="28">
        <f>ROUND($I$100*$J$100,3)</f>
        <v>0.42499999999999999</v>
      </c>
      <c r="L100" s="63"/>
      <c r="M100" s="68"/>
      <c r="N100" s="51">
        <f>ROUND($M$100+$L$100,2)</f>
        <v>0</v>
      </c>
      <c r="O100" s="28">
        <f>ROUND($I$100*$L$100,2)</f>
        <v>0</v>
      </c>
      <c r="P100" s="28">
        <f>ROUND($K$100*$M$100,2)</f>
        <v>0</v>
      </c>
      <c r="Q100" s="28">
        <f>ROUND($P$100+$O$100,2)</f>
        <v>0</v>
      </c>
      <c r="R100" s="30" t="s">
        <v>110</v>
      </c>
      <c r="S100" s="76"/>
    </row>
    <row r="101" spans="2:19" s="1" customFormat="1" ht="11.1" customHeight="1" outlineLevel="6" x14ac:dyDescent="0.2">
      <c r="B101" s="24"/>
      <c r="C101" s="25" t="s">
        <v>56</v>
      </c>
      <c r="D101" s="26" t="s">
        <v>57</v>
      </c>
      <c r="E101" s="26"/>
      <c r="F101" s="26"/>
      <c r="G101" s="26"/>
      <c r="H101" s="27">
        <v>7.0359999999999996</v>
      </c>
      <c r="I101" s="27">
        <f>$H$101</f>
        <v>7.0359999999999996</v>
      </c>
      <c r="J101" s="29">
        <v>1</v>
      </c>
      <c r="K101" s="28">
        <f>ROUND($I$101*$J$101,3)</f>
        <v>7.0359999999999996</v>
      </c>
      <c r="L101" s="63"/>
      <c r="M101" s="68"/>
      <c r="N101" s="51">
        <f>ROUND($M$101+$L$101,2)</f>
        <v>0</v>
      </c>
      <c r="O101" s="28">
        <f>ROUND($I$101*$L$101,2)</f>
        <v>0</v>
      </c>
      <c r="P101" s="28">
        <f>ROUND($K$101*$M$101,2)</f>
        <v>0</v>
      </c>
      <c r="Q101" s="28">
        <f>ROUND($P$101+$O$101,2)</f>
        <v>0</v>
      </c>
      <c r="R101" s="30" t="s">
        <v>113</v>
      </c>
      <c r="S101" s="76"/>
    </row>
    <row r="102" spans="2:19" s="1" customFormat="1" ht="11.1" customHeight="1" outlineLevel="6" x14ac:dyDescent="0.2">
      <c r="B102" s="24"/>
      <c r="C102" s="25" t="s">
        <v>115</v>
      </c>
      <c r="D102" s="26" t="s">
        <v>57</v>
      </c>
      <c r="E102" s="26"/>
      <c r="F102" s="26"/>
      <c r="G102" s="26"/>
      <c r="H102" s="27">
        <v>1.4379999999999999</v>
      </c>
      <c r="I102" s="27">
        <f>$H$102</f>
        <v>1.4379999999999999</v>
      </c>
      <c r="J102" s="29">
        <v>1</v>
      </c>
      <c r="K102" s="28">
        <f>ROUND($I$102*$J$102,3)</f>
        <v>1.4379999999999999</v>
      </c>
      <c r="L102" s="63"/>
      <c r="M102" s="68"/>
      <c r="N102" s="51">
        <f>ROUND($M$102+$L$102,2)</f>
        <v>0</v>
      </c>
      <c r="O102" s="28">
        <f>ROUND($I$102*$L$102,2)</f>
        <v>0</v>
      </c>
      <c r="P102" s="28">
        <f>ROUND($K$102*$M$102,2)</f>
        <v>0</v>
      </c>
      <c r="Q102" s="28">
        <f>ROUND($P$102+$O$102,2)</f>
        <v>0</v>
      </c>
      <c r="R102" s="30" t="s">
        <v>113</v>
      </c>
      <c r="S102" s="76"/>
    </row>
    <row r="103" spans="2:19" s="1" customFormat="1" ht="11.1" customHeight="1" outlineLevel="6" x14ac:dyDescent="0.2">
      <c r="B103" s="24"/>
      <c r="C103" s="25" t="s">
        <v>116</v>
      </c>
      <c r="D103" s="26" t="s">
        <v>57</v>
      </c>
      <c r="E103" s="26"/>
      <c r="F103" s="26"/>
      <c r="G103" s="26"/>
      <c r="H103" s="27">
        <v>1.0960000000000001</v>
      </c>
      <c r="I103" s="27">
        <f>$H$103</f>
        <v>1.0960000000000001</v>
      </c>
      <c r="J103" s="29">
        <v>1</v>
      </c>
      <c r="K103" s="28">
        <f>ROUND($I$103*$J$103,3)</f>
        <v>1.0960000000000001</v>
      </c>
      <c r="L103" s="63"/>
      <c r="M103" s="68"/>
      <c r="N103" s="51">
        <f>ROUND($M$103+$L$103,2)</f>
        <v>0</v>
      </c>
      <c r="O103" s="28">
        <f>ROUND($I$103*$L$103,2)</f>
        <v>0</v>
      </c>
      <c r="P103" s="28">
        <f>ROUND($K$103*$M$103,2)</f>
        <v>0</v>
      </c>
      <c r="Q103" s="28">
        <f>ROUND($P$103+$O$103,2)</f>
        <v>0</v>
      </c>
      <c r="R103" s="30" t="s">
        <v>113</v>
      </c>
      <c r="S103" s="76"/>
    </row>
    <row r="104" spans="2:19" s="1" customFormat="1" ht="11.1" customHeight="1" outlineLevel="6" x14ac:dyDescent="0.2">
      <c r="B104" s="24"/>
      <c r="C104" s="25" t="s">
        <v>117</v>
      </c>
      <c r="D104" s="26" t="s">
        <v>57</v>
      </c>
      <c r="E104" s="26"/>
      <c r="F104" s="26"/>
      <c r="G104" s="26"/>
      <c r="H104" s="27">
        <v>0.47699999999999998</v>
      </c>
      <c r="I104" s="27">
        <f>$H$104</f>
        <v>0.47699999999999998</v>
      </c>
      <c r="J104" s="29">
        <v>1</v>
      </c>
      <c r="K104" s="28">
        <f>ROUND($I$104*$J$104,3)</f>
        <v>0.47699999999999998</v>
      </c>
      <c r="L104" s="63"/>
      <c r="M104" s="68"/>
      <c r="N104" s="51">
        <f>ROUND($M$104+$L$104,2)</f>
        <v>0</v>
      </c>
      <c r="O104" s="28">
        <f>ROUND($I$104*$L$104,2)</f>
        <v>0</v>
      </c>
      <c r="P104" s="28">
        <f>ROUND($K$104*$M$104,2)</f>
        <v>0</v>
      </c>
      <c r="Q104" s="28">
        <f>ROUND($P$104+$O$104,2)</f>
        <v>0</v>
      </c>
      <c r="R104" s="30" t="s">
        <v>113</v>
      </c>
      <c r="S104" s="76"/>
    </row>
    <row r="105" spans="2:19" s="1" customFormat="1" ht="11.1" customHeight="1" outlineLevel="6" x14ac:dyDescent="0.2">
      <c r="B105" s="24"/>
      <c r="C105" s="25" t="s">
        <v>118</v>
      </c>
      <c r="D105" s="26" t="s">
        <v>57</v>
      </c>
      <c r="E105" s="26"/>
      <c r="F105" s="26"/>
      <c r="G105" s="26"/>
      <c r="H105" s="27">
        <v>0.747</v>
      </c>
      <c r="I105" s="27">
        <f>$H$105</f>
        <v>0.747</v>
      </c>
      <c r="J105" s="29">
        <v>1</v>
      </c>
      <c r="K105" s="28">
        <f>ROUND($I$105*$J$105,3)</f>
        <v>0.747</v>
      </c>
      <c r="L105" s="63"/>
      <c r="M105" s="68"/>
      <c r="N105" s="51">
        <f>ROUND($M$105+$L$105,2)</f>
        <v>0</v>
      </c>
      <c r="O105" s="28">
        <f>ROUND($I$105*$L$105,2)</f>
        <v>0</v>
      </c>
      <c r="P105" s="28">
        <f>ROUND($K$105*$M$105,2)</f>
        <v>0</v>
      </c>
      <c r="Q105" s="28">
        <f>ROUND($P$105+$O$105,2)</f>
        <v>0</v>
      </c>
      <c r="R105" s="30" t="s">
        <v>113</v>
      </c>
      <c r="S105" s="76"/>
    </row>
    <row r="106" spans="2:19" s="1" customFormat="1" ht="11.1" customHeight="1" outlineLevel="6" x14ac:dyDescent="0.2">
      <c r="B106" s="24"/>
      <c r="C106" s="25" t="s">
        <v>88</v>
      </c>
      <c r="D106" s="26" t="s">
        <v>57</v>
      </c>
      <c r="E106" s="26"/>
      <c r="F106" s="26"/>
      <c r="G106" s="26"/>
      <c r="H106" s="27">
        <v>0.53200000000000003</v>
      </c>
      <c r="I106" s="27">
        <f>$H$106</f>
        <v>0.53200000000000003</v>
      </c>
      <c r="J106" s="29">
        <v>1</v>
      </c>
      <c r="K106" s="28">
        <f>ROUND($I$106*$J$106,3)</f>
        <v>0.53200000000000003</v>
      </c>
      <c r="L106" s="63"/>
      <c r="M106" s="68"/>
      <c r="N106" s="51">
        <f>ROUND($M$106+$L$106,2)</f>
        <v>0</v>
      </c>
      <c r="O106" s="28">
        <f>ROUND($I$106*$L$106,2)</f>
        <v>0</v>
      </c>
      <c r="P106" s="28">
        <f>ROUND($K$106*$M$106,2)</f>
        <v>0</v>
      </c>
      <c r="Q106" s="28">
        <f>ROUND($P$106+$O$106,2)</f>
        <v>0</v>
      </c>
      <c r="R106" s="30" t="s">
        <v>113</v>
      </c>
      <c r="S106" s="76"/>
    </row>
    <row r="107" spans="2:19" s="1" customFormat="1" ht="11.1" customHeight="1" outlineLevel="6" x14ac:dyDescent="0.2">
      <c r="B107" s="24"/>
      <c r="C107" s="25" t="s">
        <v>119</v>
      </c>
      <c r="D107" s="26" t="s">
        <v>57</v>
      </c>
      <c r="E107" s="26"/>
      <c r="F107" s="26"/>
      <c r="G107" s="26"/>
      <c r="H107" s="27">
        <v>1.091</v>
      </c>
      <c r="I107" s="27">
        <f>$H$107</f>
        <v>1.091</v>
      </c>
      <c r="J107" s="29">
        <v>1</v>
      </c>
      <c r="K107" s="28">
        <f>ROUND($I$107*$J$107,3)</f>
        <v>1.091</v>
      </c>
      <c r="L107" s="63"/>
      <c r="M107" s="68"/>
      <c r="N107" s="51">
        <f>ROUND($M$107+$L$107,2)</f>
        <v>0</v>
      </c>
      <c r="O107" s="28">
        <f>ROUND($I$107*$L$107,2)</f>
        <v>0</v>
      </c>
      <c r="P107" s="28">
        <f>ROUND($K$107*$M$107,2)</f>
        <v>0</v>
      </c>
      <c r="Q107" s="28">
        <f>ROUND($P$107+$O$107,2)</f>
        <v>0</v>
      </c>
      <c r="R107" s="30" t="s">
        <v>113</v>
      </c>
      <c r="S107" s="76"/>
    </row>
    <row r="108" spans="2:19" s="1" customFormat="1" ht="11.1" customHeight="1" outlineLevel="6" x14ac:dyDescent="0.2">
      <c r="B108" s="24"/>
      <c r="C108" s="25" t="s">
        <v>120</v>
      </c>
      <c r="D108" s="26" t="s">
        <v>57</v>
      </c>
      <c r="E108" s="26"/>
      <c r="F108" s="26"/>
      <c r="G108" s="26"/>
      <c r="H108" s="27">
        <v>2.9750000000000001</v>
      </c>
      <c r="I108" s="27">
        <f>$H$108</f>
        <v>2.9750000000000001</v>
      </c>
      <c r="J108" s="29">
        <v>1</v>
      </c>
      <c r="K108" s="28">
        <f>ROUND($I$108*$J$108,3)</f>
        <v>2.9750000000000001</v>
      </c>
      <c r="L108" s="63"/>
      <c r="M108" s="68"/>
      <c r="N108" s="51">
        <f>ROUND($M$108+$L$108,2)</f>
        <v>0</v>
      </c>
      <c r="O108" s="28">
        <f>ROUND($I$108*$L$108,2)</f>
        <v>0</v>
      </c>
      <c r="P108" s="28">
        <f>ROUND($K$108*$M$108,2)</f>
        <v>0</v>
      </c>
      <c r="Q108" s="28">
        <f>ROUND($P$108+$O$108,2)</f>
        <v>0</v>
      </c>
      <c r="R108" s="30" t="s">
        <v>110</v>
      </c>
      <c r="S108" s="76"/>
    </row>
    <row r="109" spans="2:19" s="1" customFormat="1" ht="11.1" customHeight="1" outlineLevel="6" x14ac:dyDescent="0.2">
      <c r="B109" s="24"/>
      <c r="C109" s="25" t="s">
        <v>121</v>
      </c>
      <c r="D109" s="26" t="s">
        <v>57</v>
      </c>
      <c r="E109" s="26"/>
      <c r="F109" s="26"/>
      <c r="G109" s="26"/>
      <c r="H109" s="27">
        <v>0.997</v>
      </c>
      <c r="I109" s="27">
        <f>$H$109</f>
        <v>0.997</v>
      </c>
      <c r="J109" s="29">
        <v>1</v>
      </c>
      <c r="K109" s="28">
        <f>ROUND($I$109*$J$109,3)</f>
        <v>0.997</v>
      </c>
      <c r="L109" s="63"/>
      <c r="M109" s="68"/>
      <c r="N109" s="51">
        <f>ROUND($M$109+$L$109,2)</f>
        <v>0</v>
      </c>
      <c r="O109" s="28">
        <f>ROUND($I$109*$L$109,2)</f>
        <v>0</v>
      </c>
      <c r="P109" s="28">
        <f>ROUND($K$109*$M$109,2)</f>
        <v>0</v>
      </c>
      <c r="Q109" s="28">
        <f>ROUND($P$109+$O$109,2)</f>
        <v>0</v>
      </c>
      <c r="R109" s="30" t="s">
        <v>110</v>
      </c>
      <c r="S109" s="76"/>
    </row>
    <row r="110" spans="2:19" s="1" customFormat="1" ht="21.95" customHeight="1" outlineLevel="6" x14ac:dyDescent="0.2">
      <c r="B110" s="24"/>
      <c r="C110" s="25" t="s">
        <v>122</v>
      </c>
      <c r="D110" s="26" t="s">
        <v>57</v>
      </c>
      <c r="E110" s="26"/>
      <c r="F110" s="26"/>
      <c r="G110" s="26"/>
      <c r="H110" s="27">
        <v>1.4490000000000001</v>
      </c>
      <c r="I110" s="27">
        <f>$H$110</f>
        <v>1.4490000000000001</v>
      </c>
      <c r="J110" s="29">
        <v>1</v>
      </c>
      <c r="K110" s="28">
        <f>ROUND($I$110*$J$110,3)</f>
        <v>1.4490000000000001</v>
      </c>
      <c r="L110" s="63"/>
      <c r="M110" s="68"/>
      <c r="N110" s="51">
        <f>ROUND($M$110+$L$110,2)</f>
        <v>0</v>
      </c>
      <c r="O110" s="28">
        <f>ROUND($I$110*$L$110,2)</f>
        <v>0</v>
      </c>
      <c r="P110" s="28">
        <f>ROUND($K$110*$M$110,2)</f>
        <v>0</v>
      </c>
      <c r="Q110" s="28">
        <f>ROUND($P$110+$O$110,2)</f>
        <v>0</v>
      </c>
      <c r="R110" s="30" t="s">
        <v>110</v>
      </c>
      <c r="S110" s="76"/>
    </row>
    <row r="111" spans="2:19" s="1" customFormat="1" ht="21.95" customHeight="1" outlineLevel="6" x14ac:dyDescent="0.2">
      <c r="B111" s="24"/>
      <c r="C111" s="25" t="s">
        <v>123</v>
      </c>
      <c r="D111" s="26" t="s">
        <v>57</v>
      </c>
      <c r="E111" s="26"/>
      <c r="F111" s="26"/>
      <c r="G111" s="26"/>
      <c r="H111" s="27">
        <v>0.21199999999999999</v>
      </c>
      <c r="I111" s="27">
        <f>$H$111</f>
        <v>0.21199999999999999</v>
      </c>
      <c r="J111" s="29">
        <v>1</v>
      </c>
      <c r="K111" s="28">
        <f>ROUND($I$111*$J$111,3)</f>
        <v>0.21199999999999999</v>
      </c>
      <c r="L111" s="63"/>
      <c r="M111" s="68"/>
      <c r="N111" s="51">
        <f>ROUND($M$111+$L$111,2)</f>
        <v>0</v>
      </c>
      <c r="O111" s="28">
        <f>ROUND($I$111*$L$111,2)</f>
        <v>0</v>
      </c>
      <c r="P111" s="28">
        <f>ROUND($K$111*$M$111,2)</f>
        <v>0</v>
      </c>
      <c r="Q111" s="28">
        <f>ROUND($P$111+$O$111,2)</f>
        <v>0</v>
      </c>
      <c r="R111" s="30" t="s">
        <v>110</v>
      </c>
      <c r="S111" s="76"/>
    </row>
    <row r="112" spans="2:19" s="1" customFormat="1" ht="21.95" customHeight="1" outlineLevel="6" x14ac:dyDescent="0.2">
      <c r="B112" s="24"/>
      <c r="C112" s="25" t="s">
        <v>124</v>
      </c>
      <c r="D112" s="26" t="s">
        <v>57</v>
      </c>
      <c r="E112" s="26"/>
      <c r="F112" s="26"/>
      <c r="G112" s="26"/>
      <c r="H112" s="27">
        <v>0.28899999999999998</v>
      </c>
      <c r="I112" s="27">
        <f>$H$112</f>
        <v>0.28899999999999998</v>
      </c>
      <c r="J112" s="29">
        <v>1</v>
      </c>
      <c r="K112" s="28">
        <f>ROUND($I$112*$J$112,3)</f>
        <v>0.28899999999999998</v>
      </c>
      <c r="L112" s="63"/>
      <c r="M112" s="68"/>
      <c r="N112" s="51">
        <f>ROUND($M$112+$L$112,2)</f>
        <v>0</v>
      </c>
      <c r="O112" s="28">
        <f>ROUND($I$112*$L$112,2)</f>
        <v>0</v>
      </c>
      <c r="P112" s="28">
        <f>ROUND($K$112*$M$112,2)</f>
        <v>0</v>
      </c>
      <c r="Q112" s="28">
        <f>ROUND($P$112+$O$112,2)</f>
        <v>0</v>
      </c>
      <c r="R112" s="30" t="s">
        <v>110</v>
      </c>
      <c r="S112" s="76"/>
    </row>
    <row r="113" spans="2:19" s="1" customFormat="1" ht="11.1" customHeight="1" outlineLevel="6" x14ac:dyDescent="0.2">
      <c r="B113" s="24"/>
      <c r="C113" s="25" t="s">
        <v>125</v>
      </c>
      <c r="D113" s="26" t="s">
        <v>57</v>
      </c>
      <c r="E113" s="26"/>
      <c r="F113" s="26"/>
      <c r="G113" s="26"/>
      <c r="H113" s="27">
        <v>0.32900000000000001</v>
      </c>
      <c r="I113" s="27">
        <f>$H$113</f>
        <v>0.32900000000000001</v>
      </c>
      <c r="J113" s="29">
        <v>1</v>
      </c>
      <c r="K113" s="28">
        <f>ROUND($I$113*$J$113,3)</f>
        <v>0.32900000000000001</v>
      </c>
      <c r="L113" s="63"/>
      <c r="M113" s="68"/>
      <c r="N113" s="51">
        <f>ROUND($M$113+$L$113,2)</f>
        <v>0</v>
      </c>
      <c r="O113" s="28">
        <f>ROUND($I$113*$L$113,2)</f>
        <v>0</v>
      </c>
      <c r="P113" s="28">
        <f>ROUND($K$113*$M$113,2)</f>
        <v>0</v>
      </c>
      <c r="Q113" s="28">
        <f>ROUND($P$113+$O$113,2)</f>
        <v>0</v>
      </c>
      <c r="R113" s="30" t="s">
        <v>110</v>
      </c>
      <c r="S113" s="76"/>
    </row>
    <row r="114" spans="2:19" s="1" customFormat="1" ht="11.1" customHeight="1" outlineLevel="6" x14ac:dyDescent="0.2">
      <c r="B114" s="24"/>
      <c r="C114" s="25" t="s">
        <v>126</v>
      </c>
      <c r="D114" s="26" t="s">
        <v>57</v>
      </c>
      <c r="E114" s="26"/>
      <c r="F114" s="26"/>
      <c r="G114" s="26"/>
      <c r="H114" s="27">
        <v>0.22900000000000001</v>
      </c>
      <c r="I114" s="27">
        <f>$H$114</f>
        <v>0.22900000000000001</v>
      </c>
      <c r="J114" s="29">
        <v>1</v>
      </c>
      <c r="K114" s="28">
        <f>ROUND($I$114*$J$114,3)</f>
        <v>0.22900000000000001</v>
      </c>
      <c r="L114" s="63"/>
      <c r="M114" s="68"/>
      <c r="N114" s="51">
        <f>ROUND($M$114+$L$114,2)</f>
        <v>0</v>
      </c>
      <c r="O114" s="28">
        <f>ROUND($I$114*$L$114,2)</f>
        <v>0</v>
      </c>
      <c r="P114" s="28">
        <f>ROUND($K$114*$M$114,2)</f>
        <v>0</v>
      </c>
      <c r="Q114" s="28">
        <f>ROUND($P$114+$O$114,2)</f>
        <v>0</v>
      </c>
      <c r="R114" s="30" t="s">
        <v>110</v>
      </c>
      <c r="S114" s="76"/>
    </row>
    <row r="115" spans="2:19" s="1" customFormat="1" ht="11.1" customHeight="1" outlineLevel="6" x14ac:dyDescent="0.2">
      <c r="B115" s="24"/>
      <c r="C115" s="25" t="s">
        <v>127</v>
      </c>
      <c r="D115" s="26" t="s">
        <v>57</v>
      </c>
      <c r="E115" s="26"/>
      <c r="F115" s="26"/>
      <c r="G115" s="26"/>
      <c r="H115" s="27">
        <v>13.858000000000001</v>
      </c>
      <c r="I115" s="27">
        <f>$H$115</f>
        <v>13.858000000000001</v>
      </c>
      <c r="J115" s="29">
        <v>1</v>
      </c>
      <c r="K115" s="28">
        <f>ROUND($I$115*$J$115,3)</f>
        <v>13.858000000000001</v>
      </c>
      <c r="L115" s="63"/>
      <c r="M115" s="68"/>
      <c r="N115" s="51">
        <f>ROUND($M$115+$L$115,2)</f>
        <v>0</v>
      </c>
      <c r="O115" s="28">
        <f>ROUND($I$115*$L$115,2)</f>
        <v>0</v>
      </c>
      <c r="P115" s="28">
        <f>ROUND($K$115*$M$115,2)</f>
        <v>0</v>
      </c>
      <c r="Q115" s="28">
        <f>ROUND($P$115+$O$115,2)</f>
        <v>0</v>
      </c>
      <c r="R115" s="30" t="s">
        <v>110</v>
      </c>
      <c r="S115" s="76"/>
    </row>
    <row r="116" spans="2:19" s="1" customFormat="1" ht="11.1" customHeight="1" outlineLevel="6" x14ac:dyDescent="0.2">
      <c r="B116" s="24"/>
      <c r="C116" s="25" t="s">
        <v>128</v>
      </c>
      <c r="D116" s="26" t="s">
        <v>57</v>
      </c>
      <c r="E116" s="26"/>
      <c r="F116" s="26"/>
      <c r="G116" s="26"/>
      <c r="H116" s="27">
        <v>2.6779999999999999</v>
      </c>
      <c r="I116" s="27">
        <f>$H$116</f>
        <v>2.6779999999999999</v>
      </c>
      <c r="J116" s="29">
        <v>1</v>
      </c>
      <c r="K116" s="28">
        <f>ROUND($I$116*$J$116,3)</f>
        <v>2.6779999999999999</v>
      </c>
      <c r="L116" s="63"/>
      <c r="M116" s="68"/>
      <c r="N116" s="51">
        <f>ROUND($M$116+$L$116,2)</f>
        <v>0</v>
      </c>
      <c r="O116" s="28">
        <f>ROUND($I$116*$L$116,2)</f>
        <v>0</v>
      </c>
      <c r="P116" s="28">
        <f>ROUND($K$116*$M$116,2)</f>
        <v>0</v>
      </c>
      <c r="Q116" s="28">
        <f>ROUND($P$116+$O$116,2)</f>
        <v>0</v>
      </c>
      <c r="R116" s="30" t="s">
        <v>113</v>
      </c>
      <c r="S116" s="76"/>
    </row>
    <row r="117" spans="2:19" s="1" customFormat="1" ht="11.1" customHeight="1" outlineLevel="6" x14ac:dyDescent="0.2">
      <c r="B117" s="24"/>
      <c r="C117" s="25" t="s">
        <v>129</v>
      </c>
      <c r="D117" s="26" t="s">
        <v>57</v>
      </c>
      <c r="E117" s="26"/>
      <c r="F117" s="26"/>
      <c r="G117" s="26"/>
      <c r="H117" s="27">
        <v>1.0069999999999999</v>
      </c>
      <c r="I117" s="27">
        <f>$H$117</f>
        <v>1.0069999999999999</v>
      </c>
      <c r="J117" s="29">
        <v>1</v>
      </c>
      <c r="K117" s="28">
        <f>ROUND($I$117*$J$117,3)</f>
        <v>1.0069999999999999</v>
      </c>
      <c r="L117" s="63"/>
      <c r="M117" s="68"/>
      <c r="N117" s="51">
        <f>ROUND($M$117+$L$117,2)</f>
        <v>0</v>
      </c>
      <c r="O117" s="28">
        <f>ROUND($I$117*$L$117,2)</f>
        <v>0</v>
      </c>
      <c r="P117" s="28">
        <f>ROUND($K$117*$M$117,2)</f>
        <v>0</v>
      </c>
      <c r="Q117" s="28">
        <f>ROUND($P$117+$O$117,2)</f>
        <v>0</v>
      </c>
      <c r="R117" s="30" t="s">
        <v>110</v>
      </c>
      <c r="S117" s="76"/>
    </row>
    <row r="118" spans="2:19" s="1" customFormat="1" ht="11.1" customHeight="1" outlineLevel="6" x14ac:dyDescent="0.2">
      <c r="B118" s="24"/>
      <c r="C118" s="25" t="s">
        <v>130</v>
      </c>
      <c r="D118" s="26" t="s">
        <v>57</v>
      </c>
      <c r="E118" s="26"/>
      <c r="F118" s="26"/>
      <c r="G118" s="26"/>
      <c r="H118" s="27">
        <v>3.915</v>
      </c>
      <c r="I118" s="27">
        <f>$H$118</f>
        <v>3.915</v>
      </c>
      <c r="J118" s="29">
        <v>1</v>
      </c>
      <c r="K118" s="28">
        <f>ROUND($I$118*$J$118,3)</f>
        <v>3.915</v>
      </c>
      <c r="L118" s="63"/>
      <c r="M118" s="68"/>
      <c r="N118" s="51">
        <f>ROUND($M$118+$L$118,2)</f>
        <v>0</v>
      </c>
      <c r="O118" s="28">
        <f>ROUND($I$118*$L$118,2)</f>
        <v>0</v>
      </c>
      <c r="P118" s="28">
        <f>ROUND($K$118*$M$118,2)</f>
        <v>0</v>
      </c>
      <c r="Q118" s="28">
        <f>ROUND($P$118+$O$118,2)</f>
        <v>0</v>
      </c>
      <c r="R118" s="30" t="s">
        <v>113</v>
      </c>
      <c r="S118" s="76"/>
    </row>
    <row r="119" spans="2:19" s="1" customFormat="1" ht="11.1" customHeight="1" outlineLevel="6" x14ac:dyDescent="0.2">
      <c r="B119" s="24"/>
      <c r="C119" s="25" t="s">
        <v>131</v>
      </c>
      <c r="D119" s="26" t="s">
        <v>57</v>
      </c>
      <c r="E119" s="26"/>
      <c r="F119" s="26"/>
      <c r="G119" s="26"/>
      <c r="H119" s="27">
        <v>24.68</v>
      </c>
      <c r="I119" s="27">
        <f>$H$119</f>
        <v>24.68</v>
      </c>
      <c r="J119" s="29">
        <v>1</v>
      </c>
      <c r="K119" s="28">
        <f>ROUND($I$119*$J$119,3)</f>
        <v>24.68</v>
      </c>
      <c r="L119" s="63"/>
      <c r="M119" s="68"/>
      <c r="N119" s="51">
        <f>ROUND($M$119+$L$119,2)</f>
        <v>0</v>
      </c>
      <c r="O119" s="28">
        <f>ROUND($I$119*$L$119,2)</f>
        <v>0</v>
      </c>
      <c r="P119" s="28">
        <f>ROUND($K$119*$M$119,2)</f>
        <v>0</v>
      </c>
      <c r="Q119" s="28">
        <f>ROUND($P$119+$O$119,2)</f>
        <v>0</v>
      </c>
      <c r="R119" s="30" t="s">
        <v>110</v>
      </c>
      <c r="S119" s="76"/>
    </row>
    <row r="120" spans="2:19" s="1" customFormat="1" ht="21.95" customHeight="1" outlineLevel="6" x14ac:dyDescent="0.2">
      <c r="B120" s="24"/>
      <c r="C120" s="25" t="s">
        <v>132</v>
      </c>
      <c r="D120" s="26" t="s">
        <v>57</v>
      </c>
      <c r="E120" s="26"/>
      <c r="F120" s="26"/>
      <c r="G120" s="26"/>
      <c r="H120" s="27">
        <v>1.8220000000000001</v>
      </c>
      <c r="I120" s="27">
        <f>$H$120</f>
        <v>1.8220000000000001</v>
      </c>
      <c r="J120" s="29">
        <v>1</v>
      </c>
      <c r="K120" s="28">
        <f>ROUND($I$120*$J$120,3)</f>
        <v>1.8220000000000001</v>
      </c>
      <c r="L120" s="63"/>
      <c r="M120" s="68"/>
      <c r="N120" s="51">
        <f>ROUND($M$120+$L$120,2)</f>
        <v>0</v>
      </c>
      <c r="O120" s="28">
        <f>ROUND($I$120*$L$120,2)</f>
        <v>0</v>
      </c>
      <c r="P120" s="28">
        <f>ROUND($K$120*$M$120,2)</f>
        <v>0</v>
      </c>
      <c r="Q120" s="28">
        <f>ROUND($P$120+$O$120,2)</f>
        <v>0</v>
      </c>
      <c r="R120" s="30" t="s">
        <v>110</v>
      </c>
      <c r="S120" s="76"/>
    </row>
    <row r="121" spans="2:19" s="1" customFormat="1" ht="11.1" customHeight="1" outlineLevel="6" x14ac:dyDescent="0.2">
      <c r="B121" s="24"/>
      <c r="C121" s="25" t="s">
        <v>133</v>
      </c>
      <c r="D121" s="26" t="s">
        <v>59</v>
      </c>
      <c r="E121" s="26"/>
      <c r="F121" s="26"/>
      <c r="G121" s="26"/>
      <c r="H121" s="34">
        <v>1112</v>
      </c>
      <c r="I121" s="34">
        <f>$H$121</f>
        <v>1112</v>
      </c>
      <c r="J121" s="29">
        <v>1</v>
      </c>
      <c r="K121" s="28">
        <f>ROUND($I$121*$J$121,3)</f>
        <v>1112</v>
      </c>
      <c r="L121" s="63"/>
      <c r="M121" s="65"/>
      <c r="N121" s="35">
        <f>ROUND($M$121+$L$121,2)</f>
        <v>0</v>
      </c>
      <c r="O121" s="28">
        <f>ROUND($I$121*$L$121,2)</f>
        <v>0</v>
      </c>
      <c r="P121" s="28">
        <f>ROUND($K$121*$M$121,2)</f>
        <v>0</v>
      </c>
      <c r="Q121" s="28">
        <f>ROUND($P$121+$O$121,2)</f>
        <v>0</v>
      </c>
      <c r="R121" s="30"/>
      <c r="S121" s="76"/>
    </row>
    <row r="122" spans="2:19" s="1" customFormat="1" ht="11.1" customHeight="1" outlineLevel="6" x14ac:dyDescent="0.2">
      <c r="B122" s="24"/>
      <c r="C122" s="25" t="s">
        <v>134</v>
      </c>
      <c r="D122" s="26" t="s">
        <v>59</v>
      </c>
      <c r="E122" s="26"/>
      <c r="F122" s="26"/>
      <c r="G122" s="26"/>
      <c r="H122" s="27">
        <v>60</v>
      </c>
      <c r="I122" s="27">
        <f>$H$122</f>
        <v>60</v>
      </c>
      <c r="J122" s="29">
        <v>1</v>
      </c>
      <c r="K122" s="28">
        <f>ROUND($I$122*$J$122,3)</f>
        <v>60</v>
      </c>
      <c r="L122" s="63"/>
      <c r="M122" s="65"/>
      <c r="N122" s="35">
        <f>ROUND($M$122+$L$122,2)</f>
        <v>0</v>
      </c>
      <c r="O122" s="28">
        <f>ROUND($I$122*$L$122,2)</f>
        <v>0</v>
      </c>
      <c r="P122" s="28">
        <f>ROUND($K$122*$M$122,2)</f>
        <v>0</v>
      </c>
      <c r="Q122" s="28">
        <f>ROUND($P$122+$O$122,2)</f>
        <v>0</v>
      </c>
      <c r="R122" s="30"/>
      <c r="S122" s="76"/>
    </row>
    <row r="123" spans="2:19" s="1" customFormat="1" ht="11.1" customHeight="1" outlineLevel="6" x14ac:dyDescent="0.2">
      <c r="B123" s="24"/>
      <c r="C123" s="25" t="s">
        <v>135</v>
      </c>
      <c r="D123" s="26" t="s">
        <v>59</v>
      </c>
      <c r="E123" s="26"/>
      <c r="F123" s="26"/>
      <c r="G123" s="26"/>
      <c r="H123" s="27">
        <v>50</v>
      </c>
      <c r="I123" s="27">
        <f>$H$123</f>
        <v>50</v>
      </c>
      <c r="J123" s="29">
        <v>1</v>
      </c>
      <c r="K123" s="28">
        <f>ROUND($I$123*$J$123,3)</f>
        <v>50</v>
      </c>
      <c r="L123" s="63"/>
      <c r="M123" s="65"/>
      <c r="N123" s="35">
        <f>ROUND($M$123+$L$123,2)</f>
        <v>0</v>
      </c>
      <c r="O123" s="28">
        <f>ROUND($I$123*$L$123,2)</f>
        <v>0</v>
      </c>
      <c r="P123" s="28">
        <f>ROUND($K$123*$M$123,2)</f>
        <v>0</v>
      </c>
      <c r="Q123" s="28">
        <f>ROUND($P$123+$O$123,2)</f>
        <v>0</v>
      </c>
      <c r="R123" s="30"/>
      <c r="S123" s="76"/>
    </row>
    <row r="124" spans="2:19" s="1" customFormat="1" ht="11.1" customHeight="1" outlineLevel="6" x14ac:dyDescent="0.2">
      <c r="B124" s="24"/>
      <c r="C124" s="25" t="s">
        <v>136</v>
      </c>
      <c r="D124" s="26" t="s">
        <v>59</v>
      </c>
      <c r="E124" s="26"/>
      <c r="F124" s="26"/>
      <c r="G124" s="26"/>
      <c r="H124" s="27">
        <v>136</v>
      </c>
      <c r="I124" s="27">
        <f>$H$124</f>
        <v>136</v>
      </c>
      <c r="J124" s="29">
        <v>1</v>
      </c>
      <c r="K124" s="28">
        <f>ROUND($I$124*$J$124,3)</f>
        <v>136</v>
      </c>
      <c r="L124" s="63"/>
      <c r="M124" s="65"/>
      <c r="N124" s="35">
        <f>ROUND($M$124+$L$124,2)</f>
        <v>0</v>
      </c>
      <c r="O124" s="28">
        <f>ROUND($I$124*$L$124,2)</f>
        <v>0</v>
      </c>
      <c r="P124" s="28">
        <f>ROUND($K$124*$M$124,2)</f>
        <v>0</v>
      </c>
      <c r="Q124" s="28">
        <f>ROUND($P$124+$O$124,2)</f>
        <v>0</v>
      </c>
      <c r="R124" s="30"/>
      <c r="S124" s="76"/>
    </row>
    <row r="125" spans="2:19" s="1" customFormat="1" ht="11.1" customHeight="1" outlineLevel="6" x14ac:dyDescent="0.2">
      <c r="B125" s="24"/>
      <c r="C125" s="25" t="s">
        <v>137</v>
      </c>
      <c r="D125" s="26" t="s">
        <v>59</v>
      </c>
      <c r="E125" s="26"/>
      <c r="F125" s="26"/>
      <c r="G125" s="26"/>
      <c r="H125" s="27">
        <v>120</v>
      </c>
      <c r="I125" s="27">
        <f>$H$125</f>
        <v>120</v>
      </c>
      <c r="J125" s="29">
        <v>1</v>
      </c>
      <c r="K125" s="28">
        <f>ROUND($I$125*$J$125,3)</f>
        <v>120</v>
      </c>
      <c r="L125" s="63"/>
      <c r="M125" s="65"/>
      <c r="N125" s="35">
        <f>ROUND($M$125+$L$125,2)</f>
        <v>0</v>
      </c>
      <c r="O125" s="28">
        <f>ROUND($I$125*$L$125,2)</f>
        <v>0</v>
      </c>
      <c r="P125" s="28">
        <f>ROUND($K$125*$M$125,2)</f>
        <v>0</v>
      </c>
      <c r="Q125" s="28">
        <f>ROUND($P$125+$O$125,2)</f>
        <v>0</v>
      </c>
      <c r="R125" s="30"/>
      <c r="S125" s="76"/>
    </row>
    <row r="126" spans="2:19" s="1" customFormat="1" ht="11.1" customHeight="1" outlineLevel="6" x14ac:dyDescent="0.2">
      <c r="B126" s="24"/>
      <c r="C126" s="25" t="s">
        <v>138</v>
      </c>
      <c r="D126" s="26" t="s">
        <v>59</v>
      </c>
      <c r="E126" s="26"/>
      <c r="F126" s="26"/>
      <c r="G126" s="26"/>
      <c r="H126" s="27">
        <v>180</v>
      </c>
      <c r="I126" s="27">
        <f>$H$126</f>
        <v>180</v>
      </c>
      <c r="J126" s="29">
        <v>1</v>
      </c>
      <c r="K126" s="28">
        <f>ROUND($I$126*$J$126,3)</f>
        <v>180</v>
      </c>
      <c r="L126" s="63"/>
      <c r="M126" s="65"/>
      <c r="N126" s="35">
        <f>ROUND($M$126+$L$126,2)</f>
        <v>0</v>
      </c>
      <c r="O126" s="28">
        <f>ROUND($I$126*$L$126,2)</f>
        <v>0</v>
      </c>
      <c r="P126" s="28">
        <f>ROUND($K$126*$M$126,2)</f>
        <v>0</v>
      </c>
      <c r="Q126" s="28">
        <f>ROUND($P$126+$O$126,2)</f>
        <v>0</v>
      </c>
      <c r="R126" s="30"/>
      <c r="S126" s="76"/>
    </row>
    <row r="127" spans="2:19" s="1" customFormat="1" ht="11.1" customHeight="1" outlineLevel="6" x14ac:dyDescent="0.2">
      <c r="B127" s="24"/>
      <c r="C127" s="25" t="s">
        <v>139</v>
      </c>
      <c r="D127" s="26" t="s">
        <v>59</v>
      </c>
      <c r="E127" s="26"/>
      <c r="F127" s="26"/>
      <c r="G127" s="26"/>
      <c r="H127" s="27">
        <v>180</v>
      </c>
      <c r="I127" s="27">
        <f>$H$127</f>
        <v>180</v>
      </c>
      <c r="J127" s="29">
        <v>1</v>
      </c>
      <c r="K127" s="28">
        <f>ROUND($I$127*$J$127,3)</f>
        <v>180</v>
      </c>
      <c r="L127" s="63"/>
      <c r="M127" s="65"/>
      <c r="N127" s="35">
        <f>ROUND($M$127+$L$127,2)</f>
        <v>0</v>
      </c>
      <c r="O127" s="28">
        <f>ROUND($I$127*$L$127,2)</f>
        <v>0</v>
      </c>
      <c r="P127" s="28">
        <f>ROUND($K$127*$M$127,2)</f>
        <v>0</v>
      </c>
      <c r="Q127" s="28">
        <f>ROUND($P$127+$O$127,2)</f>
        <v>0</v>
      </c>
      <c r="R127" s="30"/>
      <c r="S127" s="76"/>
    </row>
    <row r="128" spans="2:19" s="1" customFormat="1" ht="11.1" customHeight="1" outlineLevel="6" x14ac:dyDescent="0.2">
      <c r="B128" s="24"/>
      <c r="C128" s="25" t="s">
        <v>140</v>
      </c>
      <c r="D128" s="26" t="s">
        <v>59</v>
      </c>
      <c r="E128" s="26"/>
      <c r="F128" s="26"/>
      <c r="G128" s="26"/>
      <c r="H128" s="34">
        <v>3240</v>
      </c>
      <c r="I128" s="34">
        <f>$H$128</f>
        <v>3240</v>
      </c>
      <c r="J128" s="29">
        <v>1</v>
      </c>
      <c r="K128" s="28">
        <f>ROUND($I$128*$J$128,3)</f>
        <v>3240</v>
      </c>
      <c r="L128" s="63"/>
      <c r="M128" s="65"/>
      <c r="N128" s="35">
        <f>ROUND($M$128+$L$128,2)</f>
        <v>0</v>
      </c>
      <c r="O128" s="28">
        <f>ROUND($I$128*$L$128,2)</f>
        <v>0</v>
      </c>
      <c r="P128" s="28">
        <f>ROUND($K$128*$M$128,2)</f>
        <v>0</v>
      </c>
      <c r="Q128" s="28">
        <f>ROUND($P$128+$O$128,2)</f>
        <v>0</v>
      </c>
      <c r="R128" s="30"/>
      <c r="S128" s="76"/>
    </row>
    <row r="129" spans="2:19" s="1" customFormat="1" ht="11.1" customHeight="1" outlineLevel="6" x14ac:dyDescent="0.2">
      <c r="B129" s="24"/>
      <c r="C129" s="25" t="s">
        <v>141</v>
      </c>
      <c r="D129" s="26" t="s">
        <v>59</v>
      </c>
      <c r="E129" s="26"/>
      <c r="F129" s="26"/>
      <c r="G129" s="26"/>
      <c r="H129" s="34">
        <v>1828</v>
      </c>
      <c r="I129" s="34">
        <f>$H$129</f>
        <v>1828</v>
      </c>
      <c r="J129" s="29">
        <v>1</v>
      </c>
      <c r="K129" s="28">
        <f>ROUND($I$129*$J$129,3)</f>
        <v>1828</v>
      </c>
      <c r="L129" s="63"/>
      <c r="M129" s="65"/>
      <c r="N129" s="35">
        <f>ROUND($M$129+$L$129,2)</f>
        <v>0</v>
      </c>
      <c r="O129" s="28">
        <f>ROUND($I$129*$L$129,2)</f>
        <v>0</v>
      </c>
      <c r="P129" s="28">
        <f>ROUND($K$129*$M$129,2)</f>
        <v>0</v>
      </c>
      <c r="Q129" s="28">
        <f>ROUND($P$129+$O$129,2)</f>
        <v>0</v>
      </c>
      <c r="R129" s="30"/>
      <c r="S129" s="76"/>
    </row>
    <row r="130" spans="2:19" s="1" customFormat="1" ht="11.1" customHeight="1" outlineLevel="6" x14ac:dyDescent="0.2">
      <c r="B130" s="24"/>
      <c r="C130" s="25" t="s">
        <v>142</v>
      </c>
      <c r="D130" s="26" t="s">
        <v>59</v>
      </c>
      <c r="E130" s="26"/>
      <c r="F130" s="26"/>
      <c r="G130" s="26"/>
      <c r="H130" s="34">
        <v>2792</v>
      </c>
      <c r="I130" s="34">
        <f>$H$130</f>
        <v>2792</v>
      </c>
      <c r="J130" s="29">
        <v>1</v>
      </c>
      <c r="K130" s="28">
        <f>ROUND($I$130*$J$130,3)</f>
        <v>2792</v>
      </c>
      <c r="L130" s="63"/>
      <c r="M130" s="65"/>
      <c r="N130" s="35">
        <f>ROUND($M$130+$L$130,2)</f>
        <v>0</v>
      </c>
      <c r="O130" s="28">
        <f>ROUND($I$130*$L$130,2)</f>
        <v>0</v>
      </c>
      <c r="P130" s="28">
        <f>ROUND($K$130*$M$130,2)</f>
        <v>0</v>
      </c>
      <c r="Q130" s="28">
        <f>ROUND($P$130+$O$130,2)</f>
        <v>0</v>
      </c>
      <c r="R130" s="30"/>
      <c r="S130" s="76"/>
    </row>
    <row r="131" spans="2:19" s="1" customFormat="1" ht="11.1" customHeight="1" outlineLevel="6" x14ac:dyDescent="0.2">
      <c r="B131" s="24"/>
      <c r="C131" s="25" t="s">
        <v>143</v>
      </c>
      <c r="D131" s="26" t="s">
        <v>59</v>
      </c>
      <c r="E131" s="26"/>
      <c r="F131" s="26"/>
      <c r="G131" s="26"/>
      <c r="H131" s="34">
        <v>1828</v>
      </c>
      <c r="I131" s="34">
        <f>$H$131</f>
        <v>1828</v>
      </c>
      <c r="J131" s="29">
        <v>1</v>
      </c>
      <c r="K131" s="28">
        <f>ROUND($I$131*$J$131,3)</f>
        <v>1828</v>
      </c>
      <c r="L131" s="63"/>
      <c r="M131" s="65"/>
      <c r="N131" s="35">
        <f>ROUND($M$131+$L$131,2)</f>
        <v>0</v>
      </c>
      <c r="O131" s="28">
        <f>ROUND($I$131*$L$131,2)</f>
        <v>0</v>
      </c>
      <c r="P131" s="28">
        <f>ROUND($K$131*$M$131,2)</f>
        <v>0</v>
      </c>
      <c r="Q131" s="28">
        <f>ROUND($P$131+$O$131,2)</f>
        <v>0</v>
      </c>
      <c r="R131" s="30"/>
      <c r="S131" s="76"/>
    </row>
    <row r="132" spans="2:19" s="1" customFormat="1" ht="11.1" customHeight="1" outlineLevel="6" x14ac:dyDescent="0.2">
      <c r="B132" s="24"/>
      <c r="C132" s="25" t="s">
        <v>144</v>
      </c>
      <c r="D132" s="26" t="s">
        <v>59</v>
      </c>
      <c r="E132" s="26"/>
      <c r="F132" s="26"/>
      <c r="G132" s="26"/>
      <c r="H132" s="27">
        <v>360</v>
      </c>
      <c r="I132" s="27">
        <f>$H$132</f>
        <v>360</v>
      </c>
      <c r="J132" s="29">
        <v>1</v>
      </c>
      <c r="K132" s="28">
        <f>ROUND($I$132*$J$132,3)</f>
        <v>360</v>
      </c>
      <c r="L132" s="63"/>
      <c r="M132" s="65"/>
      <c r="N132" s="35">
        <f>ROUND($M$132+$L$132,2)</f>
        <v>0</v>
      </c>
      <c r="O132" s="28">
        <f>ROUND($I$132*$L$132,2)</f>
        <v>0</v>
      </c>
      <c r="P132" s="28">
        <f>ROUND($K$132*$M$132,2)</f>
        <v>0</v>
      </c>
      <c r="Q132" s="28">
        <f>ROUND($P$132+$O$132,2)</f>
        <v>0</v>
      </c>
      <c r="R132" s="30"/>
      <c r="S132" s="76"/>
    </row>
    <row r="133" spans="2:19" s="1" customFormat="1" ht="11.1" customHeight="1" outlineLevel="6" x14ac:dyDescent="0.2">
      <c r="B133" s="24"/>
      <c r="C133" s="25" t="s">
        <v>145</v>
      </c>
      <c r="D133" s="26" t="s">
        <v>57</v>
      </c>
      <c r="E133" s="26"/>
      <c r="F133" s="26"/>
      <c r="G133" s="26"/>
      <c r="H133" s="27">
        <v>0.16400000000000001</v>
      </c>
      <c r="I133" s="27">
        <f>$H$133</f>
        <v>0.16400000000000001</v>
      </c>
      <c r="J133" s="29">
        <v>1</v>
      </c>
      <c r="K133" s="28">
        <f>ROUND($I$133*$J$133,3)</f>
        <v>0.16400000000000001</v>
      </c>
      <c r="L133" s="63"/>
      <c r="M133" s="68"/>
      <c r="N133" s="51">
        <f>ROUND($M$133+$L$133,2)</f>
        <v>0</v>
      </c>
      <c r="O133" s="28">
        <f>ROUND($I$133*$L$133,2)</f>
        <v>0</v>
      </c>
      <c r="P133" s="28">
        <f>ROUND($K$133*$M$133,2)</f>
        <v>0</v>
      </c>
      <c r="Q133" s="28">
        <f>ROUND($P$133+$O$133,2)</f>
        <v>0</v>
      </c>
      <c r="R133" s="30"/>
      <c r="S133" s="76"/>
    </row>
    <row r="134" spans="2:19" s="1" customFormat="1" ht="11.1" customHeight="1" outlineLevel="6" x14ac:dyDescent="0.2">
      <c r="B134" s="24"/>
      <c r="C134" s="25" t="s">
        <v>146</v>
      </c>
      <c r="D134" s="26" t="s">
        <v>57</v>
      </c>
      <c r="E134" s="26"/>
      <c r="F134" s="26"/>
      <c r="G134" s="26"/>
      <c r="H134" s="27">
        <v>0.112</v>
      </c>
      <c r="I134" s="27">
        <f>$H$134</f>
        <v>0.112</v>
      </c>
      <c r="J134" s="29">
        <v>1</v>
      </c>
      <c r="K134" s="28">
        <f>ROUND($I$134*$J$134,3)</f>
        <v>0.112</v>
      </c>
      <c r="L134" s="63"/>
      <c r="M134" s="68"/>
      <c r="N134" s="51">
        <f>ROUND($M$134+$L$134,2)</f>
        <v>0</v>
      </c>
      <c r="O134" s="28">
        <f>ROUND($I$134*$L$134,2)</f>
        <v>0</v>
      </c>
      <c r="P134" s="28">
        <f>ROUND($K$134*$M$134,2)</f>
        <v>0</v>
      </c>
      <c r="Q134" s="28">
        <f>ROUND($P$134+$O$134,2)</f>
        <v>0</v>
      </c>
      <c r="R134" s="30" t="s">
        <v>110</v>
      </c>
      <c r="S134" s="76"/>
    </row>
    <row r="135" spans="2:19" s="1" customFormat="1" ht="11.1" customHeight="1" outlineLevel="6" x14ac:dyDescent="0.2">
      <c r="B135" s="24"/>
      <c r="C135" s="25" t="s">
        <v>147</v>
      </c>
      <c r="D135" s="26" t="s">
        <v>57</v>
      </c>
      <c r="E135" s="26"/>
      <c r="F135" s="26"/>
      <c r="G135" s="26"/>
      <c r="H135" s="27">
        <v>0.123</v>
      </c>
      <c r="I135" s="27">
        <f>$H$135</f>
        <v>0.123</v>
      </c>
      <c r="J135" s="29">
        <v>1</v>
      </c>
      <c r="K135" s="28">
        <f>ROUND($I$135*$J$135,3)</f>
        <v>0.123</v>
      </c>
      <c r="L135" s="63"/>
      <c r="M135" s="68"/>
      <c r="N135" s="51">
        <f>ROUND($M$135+$L$135,2)</f>
        <v>0</v>
      </c>
      <c r="O135" s="28">
        <f>ROUND($I$135*$L$135,2)</f>
        <v>0</v>
      </c>
      <c r="P135" s="28">
        <f>ROUND($K$135*$M$135,2)</f>
        <v>0</v>
      </c>
      <c r="Q135" s="28">
        <f>ROUND($P$135+$O$135,2)</f>
        <v>0</v>
      </c>
      <c r="R135" s="30" t="s">
        <v>110</v>
      </c>
      <c r="S135" s="76"/>
    </row>
    <row r="136" spans="2:19" s="11" customFormat="1" ht="11.1" customHeight="1" outlineLevel="5" x14ac:dyDescent="0.15">
      <c r="B136" s="12">
        <v>17</v>
      </c>
      <c r="C136" s="13" t="s">
        <v>148</v>
      </c>
      <c r="D136" s="14" t="s">
        <v>57</v>
      </c>
      <c r="E136" s="14"/>
      <c r="F136" s="14"/>
      <c r="G136" s="14"/>
      <c r="H136" s="15">
        <v>73.927999999999997</v>
      </c>
      <c r="I136" s="15">
        <v>73.927999999999997</v>
      </c>
      <c r="J136" s="16"/>
      <c r="K136" s="16">
        <f>$K$137</f>
        <v>73.927999999999997</v>
      </c>
      <c r="L136" s="64"/>
      <c r="M136" s="64"/>
      <c r="N136" s="16">
        <f>ROUND($Q$136/$K$136,2)</f>
        <v>0</v>
      </c>
      <c r="O136" s="16">
        <f>ROUND($O$137,2)</f>
        <v>0</v>
      </c>
      <c r="P136" s="16">
        <f>ROUND($P$137,2)</f>
        <v>0</v>
      </c>
      <c r="Q136" s="16">
        <f>ROUND($Q$137,2)</f>
        <v>0</v>
      </c>
      <c r="R136" s="17"/>
      <c r="S136" s="74"/>
    </row>
    <row r="137" spans="2:19" s="18" customFormat="1" ht="11.1" customHeight="1" outlineLevel="6" x14ac:dyDescent="0.2">
      <c r="B137" s="19"/>
      <c r="C137" s="20" t="s">
        <v>21</v>
      </c>
      <c r="D137" s="21" t="s">
        <v>57</v>
      </c>
      <c r="E137" s="21"/>
      <c r="F137" s="21"/>
      <c r="G137" s="21"/>
      <c r="H137" s="22">
        <v>73.927999999999997</v>
      </c>
      <c r="I137" s="22">
        <f>$H$137</f>
        <v>73.927999999999997</v>
      </c>
      <c r="J137" s="22">
        <v>1</v>
      </c>
      <c r="K137" s="23">
        <f>ROUND($I$137*$J$137,3)</f>
        <v>73.927999999999997</v>
      </c>
      <c r="L137" s="67"/>
      <c r="M137" s="62"/>
      <c r="N137" s="50">
        <f>ROUND($M$137+$L$137,2)</f>
        <v>0</v>
      </c>
      <c r="O137" s="23">
        <f>ROUND($I$137*$L$137,2)</f>
        <v>0</v>
      </c>
      <c r="P137" s="23">
        <f>ROUND($K$137*$M$137,2)</f>
        <v>0</v>
      </c>
      <c r="Q137" s="23">
        <f>ROUND($P$137+$O$137,2)</f>
        <v>0</v>
      </c>
      <c r="R137" s="23"/>
      <c r="S137" s="75"/>
    </row>
    <row r="138" spans="2:19" s="1" customFormat="1" ht="12" customHeight="1" outlineLevel="2" x14ac:dyDescent="0.2">
      <c r="B138" s="7"/>
      <c r="C138" s="8" t="s">
        <v>149</v>
      </c>
      <c r="D138" s="9"/>
      <c r="E138" s="9"/>
      <c r="F138" s="9"/>
      <c r="G138" s="9"/>
      <c r="H138" s="10"/>
      <c r="I138" s="10"/>
      <c r="J138" s="10"/>
      <c r="K138" s="10"/>
      <c r="L138" s="66"/>
      <c r="M138" s="66"/>
      <c r="N138" s="10"/>
      <c r="O138" s="10">
        <f>ROUND($O$142+$O$143+$O$146+$O$147+$O$150+$O$151+$O$154+$O$155+$O$158+$O$159+$O$160+$O$161+$O$164+$O$165+$O$168+$O$169+$O$172+$O$173+$O$177+$O$178,2)</f>
        <v>0</v>
      </c>
      <c r="P138" s="10">
        <f>ROUND($P$142+$P$143+$P$146+$P$147+$P$150+$P$151+$P$154+$P$155+$P$158+$P$159+$P$160+$P$161+$P$164+$P$165+$P$168+$P$169+$P$172+$P$173+$P$177+$P$178,2)</f>
        <v>0</v>
      </c>
      <c r="Q138" s="10">
        <f>ROUND($Q$142+$Q$143+$Q$146+$Q$147+$Q$150+$Q$151+$Q$154+$Q$155+$Q$158+$Q$159+$Q$160+$Q$161+$Q$164+$Q$165+$Q$168+$Q$169+$Q$172+$Q$173+$Q$177+$Q$178,2)</f>
        <v>0</v>
      </c>
      <c r="R138" s="10"/>
      <c r="S138" s="66"/>
    </row>
    <row r="139" spans="2:19" s="1" customFormat="1" ht="12" customHeight="1" outlineLevel="3" x14ac:dyDescent="0.2">
      <c r="B139" s="7"/>
      <c r="C139" s="8" t="s">
        <v>150</v>
      </c>
      <c r="D139" s="9"/>
      <c r="E139" s="9"/>
      <c r="F139" s="9"/>
      <c r="G139" s="9"/>
      <c r="H139" s="10"/>
      <c r="I139" s="10"/>
      <c r="J139" s="10"/>
      <c r="K139" s="10"/>
      <c r="L139" s="66"/>
      <c r="M139" s="66"/>
      <c r="N139" s="10"/>
      <c r="O139" s="10">
        <f>ROUND($O$142+$O$143+$O$146+$O$147+$O$150+$O$151+$O$154+$O$155+$O$158+$O$159+$O$160+$O$161+$O$164+$O$165+$O$168+$O$169+$O$172+$O$173,2)</f>
        <v>0</v>
      </c>
      <c r="P139" s="10">
        <f>ROUND($P$142+$P$143+$P$146+$P$147+$P$150+$P$151+$P$154+$P$155+$P$158+$P$159+$P$160+$P$161+$P$164+$P$165+$P$168+$P$169+$P$172+$P$173,2)</f>
        <v>0</v>
      </c>
      <c r="Q139" s="10">
        <f>ROUND($Q$142+$Q$143+$Q$146+$Q$147+$Q$150+$Q$151+$Q$154+$Q$155+$Q$158+$Q$159+$Q$160+$Q$161+$Q$164+$Q$165+$Q$168+$Q$169+$Q$172+$Q$173,2)</f>
        <v>0</v>
      </c>
      <c r="R139" s="10"/>
      <c r="S139" s="66"/>
    </row>
    <row r="140" spans="2:19" s="1" customFormat="1" ht="12" customHeight="1" outlineLevel="4" x14ac:dyDescent="0.2">
      <c r="B140" s="7"/>
      <c r="C140" s="8" t="s">
        <v>94</v>
      </c>
      <c r="D140" s="9"/>
      <c r="E140" s="9"/>
      <c r="F140" s="9"/>
      <c r="G140" s="9"/>
      <c r="H140" s="10"/>
      <c r="I140" s="10"/>
      <c r="J140" s="10"/>
      <c r="K140" s="10"/>
      <c r="L140" s="66"/>
      <c r="M140" s="66"/>
      <c r="N140" s="10"/>
      <c r="O140" s="10">
        <f>ROUND($O$142+$O$143,2)</f>
        <v>0</v>
      </c>
      <c r="P140" s="10">
        <f>ROUND($P$142+$P$143,2)</f>
        <v>0</v>
      </c>
      <c r="Q140" s="10">
        <f>ROUND($Q$142+$Q$143,2)</f>
        <v>0</v>
      </c>
      <c r="R140" s="10"/>
      <c r="S140" s="66"/>
    </row>
    <row r="141" spans="2:19" s="11" customFormat="1" ht="11.1" customHeight="1" outlineLevel="5" x14ac:dyDescent="0.15">
      <c r="B141" s="12">
        <v>18</v>
      </c>
      <c r="C141" s="13" t="s">
        <v>94</v>
      </c>
      <c r="D141" s="14" t="s">
        <v>76</v>
      </c>
      <c r="E141" s="14"/>
      <c r="F141" s="14"/>
      <c r="G141" s="14"/>
      <c r="H141" s="32">
        <v>1580</v>
      </c>
      <c r="I141" s="32">
        <v>1580</v>
      </c>
      <c r="J141" s="16"/>
      <c r="K141" s="16">
        <f>$K$142</f>
        <v>1580</v>
      </c>
      <c r="L141" s="64"/>
      <c r="M141" s="64"/>
      <c r="N141" s="16">
        <f>ROUND($Q$141/$K$141,2)</f>
        <v>0</v>
      </c>
      <c r="O141" s="16">
        <f>ROUND($O$142+$O$143,2)</f>
        <v>0</v>
      </c>
      <c r="P141" s="16">
        <f>ROUND($P$142+$P$143,2)</f>
        <v>0</v>
      </c>
      <c r="Q141" s="16">
        <f>ROUND($Q$142+$Q$143,2)</f>
        <v>0</v>
      </c>
      <c r="R141" s="17"/>
      <c r="S141" s="74"/>
    </row>
    <row r="142" spans="2:19" s="18" customFormat="1" ht="11.1" customHeight="1" outlineLevel="6" x14ac:dyDescent="0.2">
      <c r="B142" s="19"/>
      <c r="C142" s="20" t="s">
        <v>21</v>
      </c>
      <c r="D142" s="21" t="s">
        <v>76</v>
      </c>
      <c r="E142" s="21"/>
      <c r="F142" s="21"/>
      <c r="G142" s="21"/>
      <c r="H142" s="33">
        <v>1580</v>
      </c>
      <c r="I142" s="33">
        <f>$H$142</f>
        <v>1580</v>
      </c>
      <c r="J142" s="22">
        <v>1</v>
      </c>
      <c r="K142" s="23">
        <f>ROUND($I$142*$J$142,3)</f>
        <v>1580</v>
      </c>
      <c r="L142" s="61"/>
      <c r="M142" s="62"/>
      <c r="N142" s="49">
        <f>ROUND($M$142+$L$142,2)</f>
        <v>0</v>
      </c>
      <c r="O142" s="23">
        <f>ROUND($I$142*$L$142,2)</f>
        <v>0</v>
      </c>
      <c r="P142" s="23">
        <f>ROUND($K$142*$M$142,2)</f>
        <v>0</v>
      </c>
      <c r="Q142" s="23">
        <f>ROUND($P$142+$O$142,2)</f>
        <v>0</v>
      </c>
      <c r="R142" s="23"/>
      <c r="S142" s="75"/>
    </row>
    <row r="143" spans="2:19" s="1" customFormat="1" ht="21.95" customHeight="1" outlineLevel="6" x14ac:dyDescent="0.2">
      <c r="B143" s="24"/>
      <c r="C143" s="25" t="s">
        <v>151</v>
      </c>
      <c r="D143" s="26" t="s">
        <v>76</v>
      </c>
      <c r="E143" s="26"/>
      <c r="F143" s="26"/>
      <c r="G143" s="26"/>
      <c r="H143" s="34">
        <v>1580</v>
      </c>
      <c r="I143" s="34">
        <f>$H$143</f>
        <v>1580</v>
      </c>
      <c r="J143" s="35">
        <v>1.02</v>
      </c>
      <c r="K143" s="28">
        <f>ROUND($I$143*$J$143,3)</f>
        <v>1611.6</v>
      </c>
      <c r="L143" s="63"/>
      <c r="M143" s="65"/>
      <c r="N143" s="35">
        <f>ROUND($M$143+$L$143,2)</f>
        <v>0</v>
      </c>
      <c r="O143" s="28">
        <f>ROUND($I$143*$L$143,2)</f>
        <v>0</v>
      </c>
      <c r="P143" s="28">
        <f>ROUND($K$143*$M$143,2)</f>
        <v>0</v>
      </c>
      <c r="Q143" s="28">
        <f>ROUND($P$143+$O$143,2)</f>
        <v>0</v>
      </c>
      <c r="R143" s="30"/>
      <c r="S143" s="76"/>
    </row>
    <row r="144" spans="2:19" s="1" customFormat="1" ht="12" customHeight="1" outlineLevel="4" x14ac:dyDescent="0.2">
      <c r="B144" s="7"/>
      <c r="C144" s="8" t="s">
        <v>152</v>
      </c>
      <c r="D144" s="9"/>
      <c r="E144" s="9"/>
      <c r="F144" s="9"/>
      <c r="G144" s="9"/>
      <c r="H144" s="10"/>
      <c r="I144" s="10"/>
      <c r="J144" s="10"/>
      <c r="K144" s="10"/>
      <c r="L144" s="66"/>
      <c r="M144" s="66"/>
      <c r="N144" s="10"/>
      <c r="O144" s="10">
        <f>ROUND($O$146+$O$147,2)</f>
        <v>0</v>
      </c>
      <c r="P144" s="10">
        <f>ROUND($P$146+$P$147,2)</f>
        <v>0</v>
      </c>
      <c r="Q144" s="10">
        <f>ROUND($Q$146+$Q$147,2)</f>
        <v>0</v>
      </c>
      <c r="R144" s="10"/>
      <c r="S144" s="66"/>
    </row>
    <row r="145" spans="2:19" s="11" customFormat="1" ht="51.95" customHeight="1" outlineLevel="5" x14ac:dyDescent="0.15">
      <c r="B145" s="12">
        <v>19</v>
      </c>
      <c r="C145" s="13" t="s">
        <v>152</v>
      </c>
      <c r="D145" s="14" t="s">
        <v>59</v>
      </c>
      <c r="E145" s="14"/>
      <c r="F145" s="14"/>
      <c r="G145" s="14"/>
      <c r="H145" s="15">
        <v>10</v>
      </c>
      <c r="I145" s="15">
        <v>10</v>
      </c>
      <c r="J145" s="16"/>
      <c r="K145" s="16">
        <f>$K$146</f>
        <v>10</v>
      </c>
      <c r="L145" s="64"/>
      <c r="M145" s="64"/>
      <c r="N145" s="16">
        <f>ROUND($Q$145/$K$145,2)</f>
        <v>0</v>
      </c>
      <c r="O145" s="16">
        <f>ROUND($O$146+$O$147,2)</f>
        <v>0</v>
      </c>
      <c r="P145" s="16">
        <f>ROUND($P$146+$P$147,2)</f>
        <v>0</v>
      </c>
      <c r="Q145" s="16">
        <f>ROUND($Q$146+$Q$147,2)</f>
        <v>0</v>
      </c>
      <c r="R145" s="17" t="s">
        <v>153</v>
      </c>
      <c r="S145" s="74"/>
    </row>
    <row r="146" spans="2:19" s="18" customFormat="1" ht="11.1" customHeight="1" outlineLevel="6" x14ac:dyDescent="0.2">
      <c r="B146" s="19"/>
      <c r="C146" s="20" t="s">
        <v>21</v>
      </c>
      <c r="D146" s="21" t="s">
        <v>59</v>
      </c>
      <c r="E146" s="21"/>
      <c r="F146" s="21"/>
      <c r="G146" s="21"/>
      <c r="H146" s="22">
        <v>10</v>
      </c>
      <c r="I146" s="22">
        <f>$H$146</f>
        <v>10</v>
      </c>
      <c r="J146" s="22">
        <v>1</v>
      </c>
      <c r="K146" s="23">
        <f>ROUND($I$146*$J$146,3)</f>
        <v>10</v>
      </c>
      <c r="L146" s="67"/>
      <c r="M146" s="62"/>
      <c r="N146" s="50">
        <f>ROUND($M$146+$L$146,2)</f>
        <v>0</v>
      </c>
      <c r="O146" s="23">
        <f>ROUND($I$146*$L$146,2)</f>
        <v>0</v>
      </c>
      <c r="P146" s="23">
        <f>ROUND($K$146*$M$146,2)</f>
        <v>0</v>
      </c>
      <c r="Q146" s="23">
        <f>ROUND($P$146+$O$146,2)</f>
        <v>0</v>
      </c>
      <c r="R146" s="23"/>
      <c r="S146" s="75"/>
    </row>
    <row r="147" spans="2:19" s="1" customFormat="1" ht="11.1" customHeight="1" outlineLevel="6" x14ac:dyDescent="0.2">
      <c r="B147" s="24"/>
      <c r="C147" s="25" t="s">
        <v>154</v>
      </c>
      <c r="D147" s="26" t="s">
        <v>59</v>
      </c>
      <c r="E147" s="26"/>
      <c r="F147" s="26"/>
      <c r="G147" s="26"/>
      <c r="H147" s="27">
        <v>10</v>
      </c>
      <c r="I147" s="27">
        <f>$H$147</f>
        <v>10</v>
      </c>
      <c r="J147" s="29">
        <v>1</v>
      </c>
      <c r="K147" s="28">
        <f>ROUND($I$147*$J$147,3)</f>
        <v>10</v>
      </c>
      <c r="L147" s="63"/>
      <c r="M147" s="68"/>
      <c r="N147" s="51">
        <f>ROUND($M$147+$L$147,2)</f>
        <v>0</v>
      </c>
      <c r="O147" s="28">
        <f>ROUND($I$147*$L$147,2)</f>
        <v>0</v>
      </c>
      <c r="P147" s="28">
        <f>ROUND($K$147*$M$147,2)</f>
        <v>0</v>
      </c>
      <c r="Q147" s="28">
        <f>ROUND($P$147+$O$147,2)</f>
        <v>0</v>
      </c>
      <c r="R147" s="30"/>
      <c r="S147" s="76"/>
    </row>
    <row r="148" spans="2:19" s="1" customFormat="1" ht="12" customHeight="1" outlineLevel="4" x14ac:dyDescent="0.2">
      <c r="B148" s="7"/>
      <c r="C148" s="8" t="s">
        <v>155</v>
      </c>
      <c r="D148" s="9"/>
      <c r="E148" s="9"/>
      <c r="F148" s="9"/>
      <c r="G148" s="9"/>
      <c r="H148" s="10"/>
      <c r="I148" s="10"/>
      <c r="J148" s="10"/>
      <c r="K148" s="10"/>
      <c r="L148" s="66"/>
      <c r="M148" s="66"/>
      <c r="N148" s="10"/>
      <c r="O148" s="10">
        <f>ROUND($O$150+$O$151,2)</f>
        <v>0</v>
      </c>
      <c r="P148" s="10">
        <f>ROUND($P$150+$P$151,2)</f>
        <v>0</v>
      </c>
      <c r="Q148" s="10">
        <f>ROUND($Q$150+$Q$151,2)</f>
        <v>0</v>
      </c>
      <c r="R148" s="10"/>
      <c r="S148" s="66"/>
    </row>
    <row r="149" spans="2:19" s="11" customFormat="1" ht="11.1" customHeight="1" outlineLevel="5" x14ac:dyDescent="0.15">
      <c r="B149" s="12">
        <v>20</v>
      </c>
      <c r="C149" s="13" t="s">
        <v>155</v>
      </c>
      <c r="D149" s="14" t="s">
        <v>76</v>
      </c>
      <c r="E149" s="14"/>
      <c r="F149" s="14"/>
      <c r="G149" s="14"/>
      <c r="H149" s="32">
        <v>1580</v>
      </c>
      <c r="I149" s="32">
        <v>1580</v>
      </c>
      <c r="J149" s="16"/>
      <c r="K149" s="16">
        <f>$K$150</f>
        <v>1580</v>
      </c>
      <c r="L149" s="64"/>
      <c r="M149" s="64"/>
      <c r="N149" s="16">
        <f>ROUND($Q$149/$K$149,2)</f>
        <v>0</v>
      </c>
      <c r="O149" s="16">
        <f>ROUND($O$150+$O$151,2)</f>
        <v>0</v>
      </c>
      <c r="P149" s="16">
        <f>ROUND($P$150+$P$151,2)</f>
        <v>0</v>
      </c>
      <c r="Q149" s="16">
        <f>ROUND($Q$150+$Q$151,2)</f>
        <v>0</v>
      </c>
      <c r="R149" s="17"/>
      <c r="S149" s="74"/>
    </row>
    <row r="150" spans="2:19" s="18" customFormat="1" ht="11.1" customHeight="1" outlineLevel="6" x14ac:dyDescent="0.2">
      <c r="B150" s="19"/>
      <c r="C150" s="20" t="s">
        <v>21</v>
      </c>
      <c r="D150" s="21" t="s">
        <v>76</v>
      </c>
      <c r="E150" s="21"/>
      <c r="F150" s="21"/>
      <c r="G150" s="21"/>
      <c r="H150" s="33">
        <v>1580</v>
      </c>
      <c r="I150" s="33">
        <f>$H$150</f>
        <v>1580</v>
      </c>
      <c r="J150" s="22">
        <v>1</v>
      </c>
      <c r="K150" s="23">
        <f>ROUND($I$150*$J$150,3)</f>
        <v>1580</v>
      </c>
      <c r="L150" s="61"/>
      <c r="M150" s="62"/>
      <c r="N150" s="49">
        <f>ROUND($M$150+$L$150,2)</f>
        <v>0</v>
      </c>
      <c r="O150" s="23">
        <f>ROUND($I$150*$L$150,2)</f>
        <v>0</v>
      </c>
      <c r="P150" s="23">
        <f>ROUND($K$150*$M$150,2)</f>
        <v>0</v>
      </c>
      <c r="Q150" s="23">
        <f>ROUND($P$150+$O$150,2)</f>
        <v>0</v>
      </c>
      <c r="R150" s="23"/>
      <c r="S150" s="75"/>
    </row>
    <row r="151" spans="2:19" s="1" customFormat="1" ht="11.1" customHeight="1" outlineLevel="6" x14ac:dyDescent="0.2">
      <c r="B151" s="24"/>
      <c r="C151" s="25" t="s">
        <v>156</v>
      </c>
      <c r="D151" s="26" t="s">
        <v>76</v>
      </c>
      <c r="E151" s="26" t="s">
        <v>78</v>
      </c>
      <c r="F151" s="26"/>
      <c r="G151" s="26"/>
      <c r="H151" s="34">
        <v>1580</v>
      </c>
      <c r="I151" s="34">
        <f>$H$151</f>
        <v>1580</v>
      </c>
      <c r="J151" s="35">
        <v>1.02</v>
      </c>
      <c r="K151" s="28">
        <f>ROUND($I$151*$J$151,3)</f>
        <v>1611.6</v>
      </c>
      <c r="L151" s="63"/>
      <c r="M151" s="68"/>
      <c r="N151" s="51">
        <f>ROUND($M$151+$L$151,2)</f>
        <v>0</v>
      </c>
      <c r="O151" s="28">
        <f>ROUND($I$151*$L$151,2)</f>
        <v>0</v>
      </c>
      <c r="P151" s="28">
        <f>ROUND($K$151*$M$151,2)</f>
        <v>0</v>
      </c>
      <c r="Q151" s="28">
        <f>ROUND($P$151+$O$151,2)</f>
        <v>0</v>
      </c>
      <c r="R151" s="30" t="s">
        <v>157</v>
      </c>
      <c r="S151" s="76"/>
    </row>
    <row r="152" spans="2:19" s="1" customFormat="1" ht="12" customHeight="1" outlineLevel="4" x14ac:dyDescent="0.2">
      <c r="B152" s="7"/>
      <c r="C152" s="8" t="s">
        <v>158</v>
      </c>
      <c r="D152" s="9"/>
      <c r="E152" s="9"/>
      <c r="F152" s="9"/>
      <c r="G152" s="9"/>
      <c r="H152" s="10"/>
      <c r="I152" s="10"/>
      <c r="J152" s="10"/>
      <c r="K152" s="10"/>
      <c r="L152" s="66"/>
      <c r="M152" s="66"/>
      <c r="N152" s="10"/>
      <c r="O152" s="10">
        <f>ROUND($O$154+$O$155,2)</f>
        <v>0</v>
      </c>
      <c r="P152" s="10">
        <f>ROUND($P$154+$P$155,2)</f>
        <v>0</v>
      </c>
      <c r="Q152" s="10">
        <f>ROUND($Q$154+$Q$155,2)</f>
        <v>0</v>
      </c>
      <c r="R152" s="10"/>
      <c r="S152" s="66"/>
    </row>
    <row r="153" spans="2:19" s="11" customFormat="1" ht="11.1" customHeight="1" outlineLevel="5" x14ac:dyDescent="0.15">
      <c r="B153" s="12">
        <v>21</v>
      </c>
      <c r="C153" s="13" t="s">
        <v>158</v>
      </c>
      <c r="D153" s="14" t="s">
        <v>159</v>
      </c>
      <c r="E153" s="14"/>
      <c r="F153" s="14"/>
      <c r="G153" s="14"/>
      <c r="H153" s="15">
        <v>106</v>
      </c>
      <c r="I153" s="15">
        <v>106</v>
      </c>
      <c r="J153" s="16"/>
      <c r="K153" s="16">
        <f>$K$154</f>
        <v>106</v>
      </c>
      <c r="L153" s="64"/>
      <c r="M153" s="64"/>
      <c r="N153" s="16">
        <f>ROUND($Q$153/$K$153,2)</f>
        <v>0</v>
      </c>
      <c r="O153" s="16">
        <f>ROUND($O$154+$O$155,2)</f>
        <v>0</v>
      </c>
      <c r="P153" s="16">
        <f>ROUND($P$154+$P$155,2)</f>
        <v>0</v>
      </c>
      <c r="Q153" s="16">
        <f>ROUND($Q$154+$Q$155,2)</f>
        <v>0</v>
      </c>
      <c r="R153" s="17"/>
      <c r="S153" s="74"/>
    </row>
    <row r="154" spans="2:19" s="18" customFormat="1" ht="11.1" customHeight="1" outlineLevel="6" x14ac:dyDescent="0.2">
      <c r="B154" s="19"/>
      <c r="C154" s="20" t="s">
        <v>21</v>
      </c>
      <c r="D154" s="21" t="s">
        <v>159</v>
      </c>
      <c r="E154" s="21"/>
      <c r="F154" s="21"/>
      <c r="G154" s="21"/>
      <c r="H154" s="22">
        <v>106</v>
      </c>
      <c r="I154" s="22">
        <f>$H$154</f>
        <v>106</v>
      </c>
      <c r="J154" s="22">
        <v>1</v>
      </c>
      <c r="K154" s="23">
        <f>ROUND($I$154*$J$154,3)</f>
        <v>106</v>
      </c>
      <c r="L154" s="61"/>
      <c r="M154" s="62"/>
      <c r="N154" s="49">
        <f>ROUND($M$154+$L$154,2)</f>
        <v>0</v>
      </c>
      <c r="O154" s="23">
        <f>ROUND($I$154*$L$154,2)</f>
        <v>0</v>
      </c>
      <c r="P154" s="23">
        <f>ROUND($K$154*$M$154,2)</f>
        <v>0</v>
      </c>
      <c r="Q154" s="23">
        <f>ROUND($P$154+$O$154,2)</f>
        <v>0</v>
      </c>
      <c r="R154" s="23"/>
      <c r="S154" s="75"/>
    </row>
    <row r="155" spans="2:19" s="1" customFormat="1" ht="11.1" customHeight="1" outlineLevel="6" x14ac:dyDescent="0.2">
      <c r="B155" s="24"/>
      <c r="C155" s="25" t="s">
        <v>160</v>
      </c>
      <c r="D155" s="26" t="s">
        <v>159</v>
      </c>
      <c r="E155" s="26"/>
      <c r="F155" s="26"/>
      <c r="G155" s="26"/>
      <c r="H155" s="27">
        <v>106</v>
      </c>
      <c r="I155" s="27">
        <f>$H$155</f>
        <v>106</v>
      </c>
      <c r="J155" s="29">
        <v>1</v>
      </c>
      <c r="K155" s="28">
        <f>ROUND($I$155*$J$155,3)</f>
        <v>106</v>
      </c>
      <c r="L155" s="63"/>
      <c r="M155" s="65"/>
      <c r="N155" s="35">
        <f>ROUND($M$155+$L$155,2)</f>
        <v>0</v>
      </c>
      <c r="O155" s="28">
        <f>ROUND($I$155*$L$155,2)</f>
        <v>0</v>
      </c>
      <c r="P155" s="28">
        <f>ROUND($K$155*$M$155,2)</f>
        <v>0</v>
      </c>
      <c r="Q155" s="28">
        <f>ROUND($P$155+$O$155,2)</f>
        <v>0</v>
      </c>
      <c r="R155" s="30"/>
      <c r="S155" s="76"/>
    </row>
    <row r="156" spans="2:19" s="1" customFormat="1" ht="12" customHeight="1" outlineLevel="4" x14ac:dyDescent="0.2">
      <c r="B156" s="7"/>
      <c r="C156" s="8" t="s">
        <v>161</v>
      </c>
      <c r="D156" s="9"/>
      <c r="E156" s="9"/>
      <c r="F156" s="9"/>
      <c r="G156" s="9"/>
      <c r="H156" s="10"/>
      <c r="I156" s="10"/>
      <c r="J156" s="10"/>
      <c r="K156" s="10"/>
      <c r="L156" s="66"/>
      <c r="M156" s="66"/>
      <c r="N156" s="10"/>
      <c r="O156" s="10">
        <f>ROUND($O$158+$O$159+$O$160+$O$161,2)</f>
        <v>0</v>
      </c>
      <c r="P156" s="10">
        <f>ROUND($P$158+$P$159+$P$160+$P$161,2)</f>
        <v>0</v>
      </c>
      <c r="Q156" s="10">
        <f>ROUND($Q$158+$Q$159+$Q$160+$Q$161,2)</f>
        <v>0</v>
      </c>
      <c r="R156" s="10"/>
      <c r="S156" s="66"/>
    </row>
    <row r="157" spans="2:19" s="11" customFormat="1" ht="21.95" customHeight="1" outlineLevel="5" x14ac:dyDescent="0.15">
      <c r="B157" s="12">
        <v>22</v>
      </c>
      <c r="C157" s="13" t="s">
        <v>161</v>
      </c>
      <c r="D157" s="14" t="s">
        <v>76</v>
      </c>
      <c r="E157" s="14"/>
      <c r="F157" s="14"/>
      <c r="G157" s="14"/>
      <c r="H157" s="32">
        <v>1474.4</v>
      </c>
      <c r="I157" s="32">
        <v>1474.4</v>
      </c>
      <c r="J157" s="16"/>
      <c r="K157" s="16">
        <f>$K$158</f>
        <v>1474.4</v>
      </c>
      <c r="L157" s="64"/>
      <c r="M157" s="64"/>
      <c r="N157" s="16">
        <f>ROUND($Q$157/$K$157,2)</f>
        <v>0</v>
      </c>
      <c r="O157" s="16">
        <f>ROUND($O$158+$O$159+$O$160+$O$161,2)</f>
        <v>0</v>
      </c>
      <c r="P157" s="16">
        <f>ROUND($P$158+$P$159+$P$160+$P$161,2)</f>
        <v>0</v>
      </c>
      <c r="Q157" s="16">
        <f>ROUND($Q$158+$Q$159+$Q$160+$Q$161,2)</f>
        <v>0</v>
      </c>
      <c r="R157" s="17"/>
      <c r="S157" s="74"/>
    </row>
    <row r="158" spans="2:19" s="18" customFormat="1" ht="11.1" customHeight="1" outlineLevel="6" x14ac:dyDescent="0.2">
      <c r="B158" s="19"/>
      <c r="C158" s="20" t="s">
        <v>21</v>
      </c>
      <c r="D158" s="21" t="s">
        <v>76</v>
      </c>
      <c r="E158" s="21"/>
      <c r="F158" s="21"/>
      <c r="G158" s="21"/>
      <c r="H158" s="33">
        <v>1474.4</v>
      </c>
      <c r="I158" s="33">
        <f>$H$158</f>
        <v>1474.4</v>
      </c>
      <c r="J158" s="22">
        <v>1</v>
      </c>
      <c r="K158" s="23">
        <f>ROUND($I$158*$J$158,3)</f>
        <v>1474.4</v>
      </c>
      <c r="L158" s="61"/>
      <c r="M158" s="62"/>
      <c r="N158" s="49">
        <f>ROUND($M$158+$L$158,2)</f>
        <v>0</v>
      </c>
      <c r="O158" s="23">
        <f>ROUND($I$158*$L$158,2)</f>
        <v>0</v>
      </c>
      <c r="P158" s="23">
        <f>ROUND($K$158*$M$158,2)</f>
        <v>0</v>
      </c>
      <c r="Q158" s="23">
        <f>ROUND($P$158+$O$158,2)</f>
        <v>0</v>
      </c>
      <c r="R158" s="23"/>
      <c r="S158" s="75"/>
    </row>
    <row r="159" spans="2:19" s="1" customFormat="1" ht="11.1" customHeight="1" outlineLevel="6" x14ac:dyDescent="0.2">
      <c r="B159" s="24"/>
      <c r="C159" s="25" t="s">
        <v>162</v>
      </c>
      <c r="D159" s="26" t="s">
        <v>76</v>
      </c>
      <c r="E159" s="26"/>
      <c r="F159" s="26"/>
      <c r="G159" s="26"/>
      <c r="H159" s="34">
        <v>1474.4</v>
      </c>
      <c r="I159" s="34">
        <f>$H$159</f>
        <v>1474.4</v>
      </c>
      <c r="J159" s="29">
        <v>1</v>
      </c>
      <c r="K159" s="28">
        <f>ROUND($I$159*$J$159,3)</f>
        <v>1474.4</v>
      </c>
      <c r="L159" s="63"/>
      <c r="M159" s="65"/>
      <c r="N159" s="35">
        <f>ROUND($M$159+$L$159,2)</f>
        <v>0</v>
      </c>
      <c r="O159" s="28">
        <f>ROUND($I$159*$L$159,2)</f>
        <v>0</v>
      </c>
      <c r="P159" s="28">
        <f>ROUND($K$159*$M$159,2)</f>
        <v>0</v>
      </c>
      <c r="Q159" s="28">
        <f>ROUND($P$159+$O$159,2)</f>
        <v>0</v>
      </c>
      <c r="R159" s="30" t="s">
        <v>163</v>
      </c>
      <c r="S159" s="76"/>
    </row>
    <row r="160" spans="2:19" s="1" customFormat="1" ht="11.1" customHeight="1" outlineLevel="6" x14ac:dyDescent="0.2">
      <c r="B160" s="24"/>
      <c r="C160" s="25" t="s">
        <v>164</v>
      </c>
      <c r="D160" s="26" t="s">
        <v>59</v>
      </c>
      <c r="E160" s="26"/>
      <c r="F160" s="26"/>
      <c r="G160" s="26"/>
      <c r="H160" s="34">
        <v>3104</v>
      </c>
      <c r="I160" s="34">
        <f>$H$160</f>
        <v>3104</v>
      </c>
      <c r="J160" s="29">
        <v>1</v>
      </c>
      <c r="K160" s="28">
        <f>ROUND($I$160*$J$160,3)</f>
        <v>3104</v>
      </c>
      <c r="L160" s="63"/>
      <c r="M160" s="65"/>
      <c r="N160" s="35">
        <f>ROUND($M$160+$L$160,2)</f>
        <v>0</v>
      </c>
      <c r="O160" s="28">
        <f>ROUND($I$160*$L$160,2)</f>
        <v>0</v>
      </c>
      <c r="P160" s="28">
        <f>ROUND($K$160*$M$160,2)</f>
        <v>0</v>
      </c>
      <c r="Q160" s="28">
        <f>ROUND($P$160+$O$160,2)</f>
        <v>0</v>
      </c>
      <c r="R160" s="30"/>
      <c r="S160" s="76"/>
    </row>
    <row r="161" spans="2:19" s="1" customFormat="1" ht="11.1" customHeight="1" outlineLevel="6" x14ac:dyDescent="0.2">
      <c r="B161" s="24"/>
      <c r="C161" s="25" t="s">
        <v>165</v>
      </c>
      <c r="D161" s="26" t="s">
        <v>59</v>
      </c>
      <c r="E161" s="26"/>
      <c r="F161" s="26"/>
      <c r="G161" s="26"/>
      <c r="H161" s="27">
        <v>776</v>
      </c>
      <c r="I161" s="27">
        <f>$H$161</f>
        <v>776</v>
      </c>
      <c r="J161" s="29">
        <v>1</v>
      </c>
      <c r="K161" s="28">
        <f>ROUND($I$161*$J$161,3)</f>
        <v>776</v>
      </c>
      <c r="L161" s="63"/>
      <c r="M161" s="65"/>
      <c r="N161" s="35">
        <f>ROUND($M$161+$L$161,2)</f>
        <v>0</v>
      </c>
      <c r="O161" s="28">
        <f>ROUND($I$161*$L$161,2)</f>
        <v>0</v>
      </c>
      <c r="P161" s="28">
        <f>ROUND($K$161*$M$161,2)</f>
        <v>0</v>
      </c>
      <c r="Q161" s="28">
        <f>ROUND($P$161+$O$161,2)</f>
        <v>0</v>
      </c>
      <c r="R161" s="30"/>
      <c r="S161" s="76"/>
    </row>
    <row r="162" spans="2:19" s="1" customFormat="1" ht="12" customHeight="1" outlineLevel="4" x14ac:dyDescent="0.2">
      <c r="B162" s="7"/>
      <c r="C162" s="8" t="s">
        <v>166</v>
      </c>
      <c r="D162" s="9"/>
      <c r="E162" s="9"/>
      <c r="F162" s="9"/>
      <c r="G162" s="9"/>
      <c r="H162" s="10"/>
      <c r="I162" s="10"/>
      <c r="J162" s="10"/>
      <c r="K162" s="10"/>
      <c r="L162" s="66"/>
      <c r="M162" s="66"/>
      <c r="N162" s="10"/>
      <c r="O162" s="10">
        <f>ROUND($O$164+$O$165,2)</f>
        <v>0</v>
      </c>
      <c r="P162" s="10">
        <f>ROUND($P$164+$P$165,2)</f>
        <v>0</v>
      </c>
      <c r="Q162" s="10">
        <f>ROUND($Q$164+$Q$165,2)</f>
        <v>0</v>
      </c>
      <c r="R162" s="10"/>
      <c r="S162" s="66"/>
    </row>
    <row r="163" spans="2:19" s="11" customFormat="1" ht="11.1" customHeight="1" outlineLevel="5" x14ac:dyDescent="0.15">
      <c r="B163" s="12">
        <v>23</v>
      </c>
      <c r="C163" s="13" t="s">
        <v>166</v>
      </c>
      <c r="D163" s="14" t="s">
        <v>76</v>
      </c>
      <c r="E163" s="14"/>
      <c r="F163" s="14"/>
      <c r="G163" s="14"/>
      <c r="H163" s="32">
        <v>1480</v>
      </c>
      <c r="I163" s="32">
        <v>1480</v>
      </c>
      <c r="J163" s="16"/>
      <c r="K163" s="16">
        <f>$K$164</f>
        <v>1480</v>
      </c>
      <c r="L163" s="64"/>
      <c r="M163" s="64"/>
      <c r="N163" s="16">
        <f>ROUND($Q$163/$K$163,2)</f>
        <v>0</v>
      </c>
      <c r="O163" s="16">
        <f>ROUND($O$164+$O$165,2)</f>
        <v>0</v>
      </c>
      <c r="P163" s="16">
        <f>ROUND($P$164+$P$165,2)</f>
        <v>0</v>
      </c>
      <c r="Q163" s="16">
        <f>ROUND($Q$164+$Q$165,2)</f>
        <v>0</v>
      </c>
      <c r="R163" s="17" t="s">
        <v>157</v>
      </c>
      <c r="S163" s="74"/>
    </row>
    <row r="164" spans="2:19" s="18" customFormat="1" ht="11.1" customHeight="1" outlineLevel="6" x14ac:dyDescent="0.2">
      <c r="B164" s="19"/>
      <c r="C164" s="20" t="s">
        <v>21</v>
      </c>
      <c r="D164" s="21" t="s">
        <v>76</v>
      </c>
      <c r="E164" s="21"/>
      <c r="F164" s="21"/>
      <c r="G164" s="21"/>
      <c r="H164" s="33">
        <v>1480</v>
      </c>
      <c r="I164" s="33">
        <f>$H$164</f>
        <v>1480</v>
      </c>
      <c r="J164" s="22">
        <v>1</v>
      </c>
      <c r="K164" s="23">
        <f>ROUND($I$164*$J$164,3)</f>
        <v>1480</v>
      </c>
      <c r="L164" s="61"/>
      <c r="M164" s="62"/>
      <c r="N164" s="49">
        <f>ROUND($M$164+$L$164,2)</f>
        <v>0</v>
      </c>
      <c r="O164" s="23">
        <f>ROUND($I$164*$L$164,2)</f>
        <v>0</v>
      </c>
      <c r="P164" s="23">
        <f>ROUND($K$164*$M$164,2)</f>
        <v>0</v>
      </c>
      <c r="Q164" s="23">
        <f>ROUND($P$164+$O$164,2)</f>
        <v>0</v>
      </c>
      <c r="R164" s="23"/>
      <c r="S164" s="75"/>
    </row>
    <row r="165" spans="2:19" s="1" customFormat="1" ht="11.1" customHeight="1" outlineLevel="6" x14ac:dyDescent="0.2">
      <c r="B165" s="24"/>
      <c r="C165" s="25" t="s">
        <v>167</v>
      </c>
      <c r="D165" s="26" t="s">
        <v>76</v>
      </c>
      <c r="E165" s="26"/>
      <c r="F165" s="26"/>
      <c r="G165" s="26"/>
      <c r="H165" s="34">
        <v>1480</v>
      </c>
      <c r="I165" s="34">
        <f>$H$165</f>
        <v>1480</v>
      </c>
      <c r="J165" s="35">
        <v>1.05</v>
      </c>
      <c r="K165" s="28">
        <f>ROUND($I$165*$J$165,3)</f>
        <v>1554</v>
      </c>
      <c r="L165" s="63"/>
      <c r="M165" s="65"/>
      <c r="N165" s="35">
        <f>ROUND($M$165+$L$165,2)</f>
        <v>0</v>
      </c>
      <c r="O165" s="28">
        <f>ROUND($I$165*$L$165,2)</f>
        <v>0</v>
      </c>
      <c r="P165" s="28">
        <f>ROUND($K$165*$M$165,2)</f>
        <v>0</v>
      </c>
      <c r="Q165" s="28">
        <f>ROUND($P$165+$O$165,2)</f>
        <v>0</v>
      </c>
      <c r="R165" s="30"/>
      <c r="S165" s="76"/>
    </row>
    <row r="166" spans="2:19" s="1" customFormat="1" ht="12" customHeight="1" outlineLevel="4" x14ac:dyDescent="0.2">
      <c r="B166" s="7"/>
      <c r="C166" s="8" t="s">
        <v>168</v>
      </c>
      <c r="D166" s="9"/>
      <c r="E166" s="9"/>
      <c r="F166" s="9"/>
      <c r="G166" s="9"/>
      <c r="H166" s="10"/>
      <c r="I166" s="10"/>
      <c r="J166" s="10"/>
      <c r="K166" s="10"/>
      <c r="L166" s="66"/>
      <c r="M166" s="66"/>
      <c r="N166" s="10"/>
      <c r="O166" s="10">
        <f>ROUND($O$168+$O$169,2)</f>
        <v>0</v>
      </c>
      <c r="P166" s="10">
        <f>ROUND($P$168+$P$169,2)</f>
        <v>0</v>
      </c>
      <c r="Q166" s="10">
        <f>ROUND($Q$168+$Q$169,2)</f>
        <v>0</v>
      </c>
      <c r="R166" s="10"/>
      <c r="S166" s="66"/>
    </row>
    <row r="167" spans="2:19" s="11" customFormat="1" ht="11.1" customHeight="1" outlineLevel="5" x14ac:dyDescent="0.15">
      <c r="B167" s="12">
        <v>24</v>
      </c>
      <c r="C167" s="13" t="s">
        <v>168</v>
      </c>
      <c r="D167" s="14" t="s">
        <v>46</v>
      </c>
      <c r="E167" s="14"/>
      <c r="F167" s="14"/>
      <c r="G167" s="14"/>
      <c r="H167" s="15">
        <v>32</v>
      </c>
      <c r="I167" s="15">
        <v>32</v>
      </c>
      <c r="J167" s="16"/>
      <c r="K167" s="16">
        <f>$K$168</f>
        <v>32</v>
      </c>
      <c r="L167" s="64"/>
      <c r="M167" s="64"/>
      <c r="N167" s="16">
        <f>ROUND($Q$167/$K$167,2)</f>
        <v>0</v>
      </c>
      <c r="O167" s="16">
        <f>ROUND($O$168+$O$169,2)</f>
        <v>0</v>
      </c>
      <c r="P167" s="16">
        <f>ROUND($P$168+$P$169,2)</f>
        <v>0</v>
      </c>
      <c r="Q167" s="16">
        <f>ROUND($Q$168+$Q$169,2)</f>
        <v>0</v>
      </c>
      <c r="R167" s="17"/>
      <c r="S167" s="74"/>
    </row>
    <row r="168" spans="2:19" s="18" customFormat="1" ht="11.1" customHeight="1" outlineLevel="6" x14ac:dyDescent="0.2">
      <c r="B168" s="19"/>
      <c r="C168" s="20" t="s">
        <v>21</v>
      </c>
      <c r="D168" s="21" t="s">
        <v>46</v>
      </c>
      <c r="E168" s="21"/>
      <c r="F168" s="21"/>
      <c r="G168" s="21"/>
      <c r="H168" s="22">
        <v>32</v>
      </c>
      <c r="I168" s="22">
        <f>$H$168</f>
        <v>32</v>
      </c>
      <c r="J168" s="22">
        <v>1</v>
      </c>
      <c r="K168" s="23">
        <f>ROUND($I$168*$J$168,3)</f>
        <v>32</v>
      </c>
      <c r="L168" s="67"/>
      <c r="M168" s="62"/>
      <c r="N168" s="50">
        <f>ROUND($M$168+$L$168,2)</f>
        <v>0</v>
      </c>
      <c r="O168" s="23">
        <f>ROUND($I$168*$L$168,2)</f>
        <v>0</v>
      </c>
      <c r="P168" s="23">
        <f>ROUND($K$168*$M$168,2)</f>
        <v>0</v>
      </c>
      <c r="Q168" s="23">
        <f>ROUND($P$168+$O$168,2)</f>
        <v>0</v>
      </c>
      <c r="R168" s="23"/>
      <c r="S168" s="75"/>
    </row>
    <row r="169" spans="2:19" s="1" customFormat="1" ht="11.1" customHeight="1" outlineLevel="6" x14ac:dyDescent="0.2">
      <c r="B169" s="24"/>
      <c r="C169" s="25" t="s">
        <v>169</v>
      </c>
      <c r="D169" s="26" t="s">
        <v>46</v>
      </c>
      <c r="E169" s="26"/>
      <c r="F169" s="26"/>
      <c r="G169" s="26"/>
      <c r="H169" s="27">
        <v>32</v>
      </c>
      <c r="I169" s="27">
        <f>$H$169</f>
        <v>32</v>
      </c>
      <c r="J169" s="31">
        <v>1.1000000000000001</v>
      </c>
      <c r="K169" s="28">
        <f>ROUND($I$169*$J$169,3)</f>
        <v>35.200000000000003</v>
      </c>
      <c r="L169" s="63"/>
      <c r="M169" s="68"/>
      <c r="N169" s="51">
        <f>ROUND($M$169+$L$169,2)</f>
        <v>0</v>
      </c>
      <c r="O169" s="28">
        <f>ROUND($I$169*$L$169,2)</f>
        <v>0</v>
      </c>
      <c r="P169" s="28">
        <f>ROUND($K$169*$M$169,2)</f>
        <v>0</v>
      </c>
      <c r="Q169" s="28">
        <f>ROUND($P$169+$O$169,2)</f>
        <v>0</v>
      </c>
      <c r="R169" s="30"/>
      <c r="S169" s="76"/>
    </row>
    <row r="170" spans="2:19" s="1" customFormat="1" ht="12" customHeight="1" outlineLevel="4" x14ac:dyDescent="0.2">
      <c r="B170" s="7"/>
      <c r="C170" s="8" t="s">
        <v>170</v>
      </c>
      <c r="D170" s="9"/>
      <c r="E170" s="9"/>
      <c r="F170" s="9"/>
      <c r="G170" s="9"/>
      <c r="H170" s="10"/>
      <c r="I170" s="10"/>
      <c r="J170" s="10"/>
      <c r="K170" s="10"/>
      <c r="L170" s="66"/>
      <c r="M170" s="66"/>
      <c r="N170" s="10"/>
      <c r="O170" s="10">
        <f>ROUND($O$172+$O$173,2)</f>
        <v>0</v>
      </c>
      <c r="P170" s="10">
        <f>ROUND($P$172+$P$173,2)</f>
        <v>0</v>
      </c>
      <c r="Q170" s="10">
        <f>ROUND($Q$172+$Q$173,2)</f>
        <v>0</v>
      </c>
      <c r="R170" s="10"/>
      <c r="S170" s="66"/>
    </row>
    <row r="171" spans="2:19" s="11" customFormat="1" ht="11.1" customHeight="1" outlineLevel="5" x14ac:dyDescent="0.15">
      <c r="B171" s="12">
        <v>25</v>
      </c>
      <c r="C171" s="13" t="s">
        <v>170</v>
      </c>
      <c r="D171" s="14" t="s">
        <v>46</v>
      </c>
      <c r="E171" s="14"/>
      <c r="F171" s="14"/>
      <c r="G171" s="14"/>
      <c r="H171" s="15">
        <v>296</v>
      </c>
      <c r="I171" s="15">
        <v>296</v>
      </c>
      <c r="J171" s="16"/>
      <c r="K171" s="16">
        <f>$K$172</f>
        <v>296</v>
      </c>
      <c r="L171" s="64"/>
      <c r="M171" s="64"/>
      <c r="N171" s="16">
        <f>ROUND($Q$171/$K$171,2)</f>
        <v>0</v>
      </c>
      <c r="O171" s="16">
        <f>ROUND($O$172+$O$173,2)</f>
        <v>0</v>
      </c>
      <c r="P171" s="16">
        <f>ROUND($P$172+$P$173,2)</f>
        <v>0</v>
      </c>
      <c r="Q171" s="16">
        <f>ROUND($Q$172+$Q$173,2)</f>
        <v>0</v>
      </c>
      <c r="R171" s="17"/>
      <c r="S171" s="74"/>
    </row>
    <row r="172" spans="2:19" s="18" customFormat="1" ht="11.1" customHeight="1" outlineLevel="6" x14ac:dyDescent="0.2">
      <c r="B172" s="19"/>
      <c r="C172" s="20" t="s">
        <v>21</v>
      </c>
      <c r="D172" s="21" t="s">
        <v>46</v>
      </c>
      <c r="E172" s="21"/>
      <c r="F172" s="21"/>
      <c r="G172" s="21"/>
      <c r="H172" s="22">
        <v>296</v>
      </c>
      <c r="I172" s="22">
        <f>$H$172</f>
        <v>296</v>
      </c>
      <c r="J172" s="22">
        <v>1</v>
      </c>
      <c r="K172" s="23">
        <f>ROUND($I$172*$J$172,3)</f>
        <v>296</v>
      </c>
      <c r="L172" s="67"/>
      <c r="M172" s="62"/>
      <c r="N172" s="50">
        <f>ROUND($M$172+$L$172,2)</f>
        <v>0</v>
      </c>
      <c r="O172" s="23">
        <f>ROUND($I$172*$L$172,2)</f>
        <v>0</v>
      </c>
      <c r="P172" s="23">
        <f>ROUND($K$172*$M$172,2)</f>
        <v>0</v>
      </c>
      <c r="Q172" s="23">
        <f>ROUND($P$172+$O$172,2)</f>
        <v>0</v>
      </c>
      <c r="R172" s="23"/>
      <c r="S172" s="75"/>
    </row>
    <row r="173" spans="2:19" s="1" customFormat="1" ht="21.95" customHeight="1" outlineLevel="6" x14ac:dyDescent="0.2">
      <c r="B173" s="24"/>
      <c r="C173" s="25" t="s">
        <v>171</v>
      </c>
      <c r="D173" s="26" t="s">
        <v>46</v>
      </c>
      <c r="E173" s="26"/>
      <c r="F173" s="26"/>
      <c r="G173" s="26"/>
      <c r="H173" s="27">
        <v>296</v>
      </c>
      <c r="I173" s="27">
        <f>$H$173</f>
        <v>296</v>
      </c>
      <c r="J173" s="35">
        <v>1.05</v>
      </c>
      <c r="K173" s="28">
        <f>ROUND($I$173*$J$173,3)</f>
        <v>310.8</v>
      </c>
      <c r="L173" s="63"/>
      <c r="M173" s="63"/>
      <c r="N173" s="28">
        <f>ROUND($M$173+$L$173,2)</f>
        <v>0</v>
      </c>
      <c r="O173" s="28">
        <f>ROUND($I$173*$L$173,2)</f>
        <v>0</v>
      </c>
      <c r="P173" s="28">
        <f>ROUND($K$173*$M$173,2)</f>
        <v>0</v>
      </c>
      <c r="Q173" s="28">
        <f>ROUND($P$173+$O$173,2)</f>
        <v>0</v>
      </c>
      <c r="R173" s="30"/>
      <c r="S173" s="76"/>
    </row>
    <row r="174" spans="2:19" s="1" customFormat="1" ht="12" customHeight="1" outlineLevel="3" x14ac:dyDescent="0.2">
      <c r="B174" s="7"/>
      <c r="C174" s="8" t="s">
        <v>172</v>
      </c>
      <c r="D174" s="9"/>
      <c r="E174" s="9"/>
      <c r="F174" s="9"/>
      <c r="G174" s="9"/>
      <c r="H174" s="10"/>
      <c r="I174" s="10"/>
      <c r="J174" s="10"/>
      <c r="K174" s="10"/>
      <c r="L174" s="66"/>
      <c r="M174" s="66"/>
      <c r="N174" s="10"/>
      <c r="O174" s="10">
        <f>ROUND($O$177+$O$178,2)</f>
        <v>0</v>
      </c>
      <c r="P174" s="10">
        <f>ROUND($P$177+$P$178,2)</f>
        <v>0</v>
      </c>
      <c r="Q174" s="10">
        <f>ROUND($Q$177+$Q$178,2)</f>
        <v>0</v>
      </c>
      <c r="R174" s="10"/>
      <c r="S174" s="66"/>
    </row>
    <row r="175" spans="2:19" s="1" customFormat="1" ht="12" customHeight="1" outlineLevel="4" x14ac:dyDescent="0.2">
      <c r="B175" s="7"/>
      <c r="C175" s="8" t="s">
        <v>173</v>
      </c>
      <c r="D175" s="9"/>
      <c r="E175" s="9"/>
      <c r="F175" s="9"/>
      <c r="G175" s="9"/>
      <c r="H175" s="10"/>
      <c r="I175" s="10"/>
      <c r="J175" s="10"/>
      <c r="K175" s="10"/>
      <c r="L175" s="66"/>
      <c r="M175" s="66"/>
      <c r="N175" s="10"/>
      <c r="O175" s="10">
        <f>ROUND($O$177+$O$178,2)</f>
        <v>0</v>
      </c>
      <c r="P175" s="10">
        <f>ROUND($P$177+$P$178,2)</f>
        <v>0</v>
      </c>
      <c r="Q175" s="10">
        <f>ROUND($Q$177+$Q$178,2)</f>
        <v>0</v>
      </c>
      <c r="R175" s="10"/>
      <c r="S175" s="66"/>
    </row>
    <row r="176" spans="2:19" s="11" customFormat="1" ht="51.95" customHeight="1" outlineLevel="5" x14ac:dyDescent="0.15">
      <c r="B176" s="12">
        <v>26</v>
      </c>
      <c r="C176" s="13" t="s">
        <v>174</v>
      </c>
      <c r="D176" s="14" t="s">
        <v>59</v>
      </c>
      <c r="E176" s="14"/>
      <c r="F176" s="14"/>
      <c r="G176" s="14"/>
      <c r="H176" s="15">
        <v>6</v>
      </c>
      <c r="I176" s="15">
        <v>6</v>
      </c>
      <c r="J176" s="16"/>
      <c r="K176" s="16">
        <f>$K$177</f>
        <v>6</v>
      </c>
      <c r="L176" s="64"/>
      <c r="M176" s="64"/>
      <c r="N176" s="16">
        <f>ROUND($Q$176/$K$176,2)</f>
        <v>0</v>
      </c>
      <c r="O176" s="16">
        <f>ROUND($O$177+$O$178,2)</f>
        <v>0</v>
      </c>
      <c r="P176" s="16">
        <f>ROUND($P$177+$P$178,2)</f>
        <v>0</v>
      </c>
      <c r="Q176" s="16">
        <f>ROUND($Q$177+$Q$178,2)</f>
        <v>0</v>
      </c>
      <c r="R176" s="17" t="s">
        <v>175</v>
      </c>
      <c r="S176" s="74"/>
    </row>
    <row r="177" spans="2:19" s="18" customFormat="1" ht="11.1" customHeight="1" outlineLevel="6" x14ac:dyDescent="0.2">
      <c r="B177" s="19"/>
      <c r="C177" s="20" t="s">
        <v>21</v>
      </c>
      <c r="D177" s="21" t="s">
        <v>59</v>
      </c>
      <c r="E177" s="21"/>
      <c r="F177" s="21"/>
      <c r="G177" s="21"/>
      <c r="H177" s="22">
        <v>6</v>
      </c>
      <c r="I177" s="22">
        <f>$H$177</f>
        <v>6</v>
      </c>
      <c r="J177" s="22">
        <v>1</v>
      </c>
      <c r="K177" s="23">
        <f>ROUND($I$177*$J$177,3)</f>
        <v>6</v>
      </c>
      <c r="L177" s="67"/>
      <c r="M177" s="62"/>
      <c r="N177" s="50">
        <f>ROUND($M$177+$L$177,2)</f>
        <v>0</v>
      </c>
      <c r="O177" s="23">
        <f>ROUND($I$177*$L$177,2)</f>
        <v>0</v>
      </c>
      <c r="P177" s="23">
        <f>ROUND($K$177*$M$177,2)</f>
        <v>0</v>
      </c>
      <c r="Q177" s="23">
        <f>ROUND($P$177+$O$177,2)</f>
        <v>0</v>
      </c>
      <c r="R177" s="23"/>
      <c r="S177" s="75"/>
    </row>
    <row r="178" spans="2:19" s="1" customFormat="1" ht="44.1" customHeight="1" outlineLevel="6" x14ac:dyDescent="0.2">
      <c r="B178" s="24"/>
      <c r="C178" s="25" t="s">
        <v>176</v>
      </c>
      <c r="D178" s="26" t="s">
        <v>59</v>
      </c>
      <c r="E178" s="26"/>
      <c r="F178" s="26"/>
      <c r="G178" s="26"/>
      <c r="H178" s="27">
        <v>6</v>
      </c>
      <c r="I178" s="27">
        <f>$H$178</f>
        <v>6</v>
      </c>
      <c r="J178" s="29">
        <v>1</v>
      </c>
      <c r="K178" s="28">
        <f>ROUND($I$178*$J$178,3)</f>
        <v>6</v>
      </c>
      <c r="L178" s="63"/>
      <c r="M178" s="68"/>
      <c r="N178" s="51">
        <f>ROUND($M$178+$L$178,2)</f>
        <v>0</v>
      </c>
      <c r="O178" s="28">
        <f>ROUND($I$178*$L$178,2)</f>
        <v>0</v>
      </c>
      <c r="P178" s="28">
        <f>ROUND($K$178*$M$178,2)</f>
        <v>0</v>
      </c>
      <c r="Q178" s="28">
        <f>ROUND($P$178+$O$178,2)</f>
        <v>0</v>
      </c>
      <c r="R178" s="30" t="s">
        <v>177</v>
      </c>
      <c r="S178" s="76"/>
    </row>
    <row r="179" spans="2:19" s="1" customFormat="1" ht="12" customHeight="1" outlineLevel="2" x14ac:dyDescent="0.2">
      <c r="B179" s="7"/>
      <c r="C179" s="8" t="s">
        <v>178</v>
      </c>
      <c r="D179" s="9"/>
      <c r="E179" s="9"/>
      <c r="F179" s="9"/>
      <c r="G179" s="9"/>
      <c r="H179" s="10"/>
      <c r="I179" s="10"/>
      <c r="J179" s="10"/>
      <c r="K179" s="10"/>
      <c r="L179" s="66"/>
      <c r="M179" s="66"/>
      <c r="N179" s="10"/>
      <c r="O179" s="10">
        <f>ROUND($O$182+$O$183,2)</f>
        <v>0</v>
      </c>
      <c r="P179" s="10">
        <f>ROUND($P$182+$P$183,2)</f>
        <v>0</v>
      </c>
      <c r="Q179" s="10">
        <f>ROUND($Q$182+$Q$183,2)</f>
        <v>0</v>
      </c>
      <c r="R179" s="10"/>
      <c r="S179" s="66"/>
    </row>
    <row r="180" spans="2:19" s="1" customFormat="1" ht="12" customHeight="1" outlineLevel="3" x14ac:dyDescent="0.2">
      <c r="B180" s="7"/>
      <c r="C180" s="8" t="s">
        <v>179</v>
      </c>
      <c r="D180" s="9"/>
      <c r="E180" s="9"/>
      <c r="F180" s="9"/>
      <c r="G180" s="9"/>
      <c r="H180" s="10"/>
      <c r="I180" s="10"/>
      <c r="J180" s="10"/>
      <c r="K180" s="10"/>
      <c r="L180" s="66"/>
      <c r="M180" s="66"/>
      <c r="N180" s="10"/>
      <c r="O180" s="10">
        <f>ROUND($O$182+$O$183,2)</f>
        <v>0</v>
      </c>
      <c r="P180" s="10">
        <f>ROUND($P$182+$P$183,2)</f>
        <v>0</v>
      </c>
      <c r="Q180" s="10">
        <f>ROUND($Q$182+$Q$183,2)</f>
        <v>0</v>
      </c>
      <c r="R180" s="10"/>
      <c r="S180" s="66"/>
    </row>
    <row r="181" spans="2:19" s="11" customFormat="1" ht="63" customHeight="1" outlineLevel="4" x14ac:dyDescent="0.15">
      <c r="B181" s="12">
        <v>27</v>
      </c>
      <c r="C181" s="13" t="s">
        <v>179</v>
      </c>
      <c r="D181" s="14" t="s">
        <v>76</v>
      </c>
      <c r="E181" s="14"/>
      <c r="F181" s="14"/>
      <c r="G181" s="14"/>
      <c r="H181" s="32">
        <v>2626.33</v>
      </c>
      <c r="I181" s="32">
        <v>2626.33</v>
      </c>
      <c r="J181" s="16"/>
      <c r="K181" s="16">
        <f>$K$182</f>
        <v>2626.33</v>
      </c>
      <c r="L181" s="64"/>
      <c r="M181" s="64"/>
      <c r="N181" s="16">
        <f>ROUND($Q$181/$K$181,2)</f>
        <v>0</v>
      </c>
      <c r="O181" s="16">
        <f>ROUND($O$182+$O$183,2)</f>
        <v>0</v>
      </c>
      <c r="P181" s="16">
        <f>ROUND($P$182+$P$183,2)</f>
        <v>0</v>
      </c>
      <c r="Q181" s="16">
        <f>ROUND($Q$182+$Q$183,2)</f>
        <v>0</v>
      </c>
      <c r="R181" s="17" t="s">
        <v>180</v>
      </c>
      <c r="S181" s="74"/>
    </row>
    <row r="182" spans="2:19" s="18" customFormat="1" ht="11.1" customHeight="1" outlineLevel="5" x14ac:dyDescent="0.2">
      <c r="B182" s="19"/>
      <c r="C182" s="20" t="s">
        <v>21</v>
      </c>
      <c r="D182" s="21" t="s">
        <v>76</v>
      </c>
      <c r="E182" s="21"/>
      <c r="F182" s="21"/>
      <c r="G182" s="21"/>
      <c r="H182" s="33">
        <v>2626.33</v>
      </c>
      <c r="I182" s="33">
        <f>$H$182</f>
        <v>2626.33</v>
      </c>
      <c r="J182" s="22">
        <v>1</v>
      </c>
      <c r="K182" s="23">
        <f>ROUND($I$182*$J$182,3)</f>
        <v>2626.33</v>
      </c>
      <c r="L182" s="67"/>
      <c r="M182" s="62"/>
      <c r="N182" s="50">
        <f>ROUND($M$182+$L$182,2)</f>
        <v>0</v>
      </c>
      <c r="O182" s="23">
        <f>ROUND($I$182*$L$182,2)</f>
        <v>0</v>
      </c>
      <c r="P182" s="23">
        <f>ROUND($K$182*$M$182,2)</f>
        <v>0</v>
      </c>
      <c r="Q182" s="23">
        <f>ROUND($P$182+$O$182,2)</f>
        <v>0</v>
      </c>
      <c r="R182" s="23"/>
      <c r="S182" s="75"/>
    </row>
    <row r="183" spans="2:19" s="1" customFormat="1" ht="33" customHeight="1" outlineLevel="5" x14ac:dyDescent="0.2">
      <c r="B183" s="24"/>
      <c r="C183" s="25" t="s">
        <v>181</v>
      </c>
      <c r="D183" s="26" t="s">
        <v>76</v>
      </c>
      <c r="E183" s="26"/>
      <c r="F183" s="26"/>
      <c r="G183" s="26"/>
      <c r="H183" s="34">
        <v>2626.33</v>
      </c>
      <c r="I183" s="34">
        <f>$H$183</f>
        <v>2626.33</v>
      </c>
      <c r="J183" s="29">
        <v>1</v>
      </c>
      <c r="K183" s="28">
        <f>ROUND($I$183*$J$183,3)</f>
        <v>2626.33</v>
      </c>
      <c r="L183" s="63"/>
      <c r="M183" s="68"/>
      <c r="N183" s="51">
        <f>ROUND($M$183+$L$183,2)</f>
        <v>0</v>
      </c>
      <c r="O183" s="28">
        <f>ROUND($I$183*$L$183,2)</f>
        <v>0</v>
      </c>
      <c r="P183" s="28">
        <f>ROUND($K$183*$M$183,2)</f>
        <v>0</v>
      </c>
      <c r="Q183" s="28">
        <f>ROUND($P$183+$O$183,2)</f>
        <v>0</v>
      </c>
      <c r="R183" s="30" t="s">
        <v>182</v>
      </c>
      <c r="S183" s="76"/>
    </row>
    <row r="184" spans="2:19" s="1" customFormat="1" ht="12" customHeight="1" outlineLevel="2" x14ac:dyDescent="0.2">
      <c r="B184" s="7"/>
      <c r="C184" s="8" t="s">
        <v>183</v>
      </c>
      <c r="D184" s="9"/>
      <c r="E184" s="9"/>
      <c r="F184" s="9"/>
      <c r="G184" s="9"/>
      <c r="H184" s="10"/>
      <c r="I184" s="10"/>
      <c r="J184" s="10"/>
      <c r="K184" s="10"/>
      <c r="L184" s="66"/>
      <c r="M184" s="66"/>
      <c r="N184" s="10"/>
      <c r="O184" s="10">
        <f>ROUND($O$187+$O$188,2)</f>
        <v>0</v>
      </c>
      <c r="P184" s="10">
        <f>ROUND($P$187+$P$188,2)</f>
        <v>0</v>
      </c>
      <c r="Q184" s="10">
        <f>ROUND($Q$187+$Q$188,2)</f>
        <v>0</v>
      </c>
      <c r="R184" s="10"/>
      <c r="S184" s="66"/>
    </row>
    <row r="185" spans="2:19" s="1" customFormat="1" ht="12" customHeight="1" outlineLevel="3" x14ac:dyDescent="0.2">
      <c r="B185" s="7"/>
      <c r="C185" s="8" t="s">
        <v>184</v>
      </c>
      <c r="D185" s="9"/>
      <c r="E185" s="9"/>
      <c r="F185" s="9"/>
      <c r="G185" s="9"/>
      <c r="H185" s="10"/>
      <c r="I185" s="10"/>
      <c r="J185" s="10"/>
      <c r="K185" s="10"/>
      <c r="L185" s="66"/>
      <c r="M185" s="66"/>
      <c r="N185" s="10"/>
      <c r="O185" s="10">
        <f>ROUND($O$187+$O$188,2)</f>
        <v>0</v>
      </c>
      <c r="P185" s="10">
        <f>ROUND($P$187+$P$188,2)</f>
        <v>0</v>
      </c>
      <c r="Q185" s="10">
        <f>ROUND($Q$187+$Q$188,2)</f>
        <v>0</v>
      </c>
      <c r="R185" s="10"/>
      <c r="S185" s="66"/>
    </row>
    <row r="186" spans="2:19" s="11" customFormat="1" ht="21.95" customHeight="1" outlineLevel="4" x14ac:dyDescent="0.15">
      <c r="B186" s="12">
        <v>28</v>
      </c>
      <c r="C186" s="13" t="s">
        <v>185</v>
      </c>
      <c r="D186" s="14" t="s">
        <v>159</v>
      </c>
      <c r="E186" s="14"/>
      <c r="F186" s="14"/>
      <c r="G186" s="14"/>
      <c r="H186" s="15">
        <v>223.2</v>
      </c>
      <c r="I186" s="15">
        <v>223.2</v>
      </c>
      <c r="J186" s="16"/>
      <c r="K186" s="16">
        <f>$K$187</f>
        <v>223.2</v>
      </c>
      <c r="L186" s="64"/>
      <c r="M186" s="64"/>
      <c r="N186" s="16">
        <f>ROUND($Q$186/$K$186,2)</f>
        <v>0</v>
      </c>
      <c r="O186" s="16">
        <f>ROUND($O$187+$O$188,2)</f>
        <v>0</v>
      </c>
      <c r="P186" s="16">
        <f>ROUND($P$187+$P$188,2)</f>
        <v>0</v>
      </c>
      <c r="Q186" s="16">
        <f>ROUND($Q$187+$Q$188,2)</f>
        <v>0</v>
      </c>
      <c r="R186" s="17" t="s">
        <v>186</v>
      </c>
      <c r="S186" s="74"/>
    </row>
    <row r="187" spans="2:19" s="18" customFormat="1" ht="11.1" customHeight="1" outlineLevel="5" x14ac:dyDescent="0.2">
      <c r="B187" s="19"/>
      <c r="C187" s="20" t="s">
        <v>21</v>
      </c>
      <c r="D187" s="21" t="s">
        <v>159</v>
      </c>
      <c r="E187" s="21"/>
      <c r="F187" s="21"/>
      <c r="G187" s="21"/>
      <c r="H187" s="22">
        <v>223.2</v>
      </c>
      <c r="I187" s="22">
        <f>$H$187</f>
        <v>223.2</v>
      </c>
      <c r="J187" s="22">
        <v>1</v>
      </c>
      <c r="K187" s="23">
        <f>ROUND($I$187*$J$187,3)</f>
        <v>223.2</v>
      </c>
      <c r="L187" s="61"/>
      <c r="M187" s="62"/>
      <c r="N187" s="49">
        <f>ROUND($M$187+$L$187,2)</f>
        <v>0</v>
      </c>
      <c r="O187" s="23">
        <f>ROUND($I$187*$L$187,2)</f>
        <v>0</v>
      </c>
      <c r="P187" s="23">
        <f>ROUND($K$187*$M$187,2)</f>
        <v>0</v>
      </c>
      <c r="Q187" s="23">
        <f>ROUND($P$187+$O$187,2)</f>
        <v>0</v>
      </c>
      <c r="R187" s="23"/>
      <c r="S187" s="75"/>
    </row>
    <row r="188" spans="2:19" s="1" customFormat="1" ht="11.1" customHeight="1" outlineLevel="5" x14ac:dyDescent="0.2">
      <c r="B188" s="24"/>
      <c r="C188" s="25" t="s">
        <v>187</v>
      </c>
      <c r="D188" s="26" t="s">
        <v>159</v>
      </c>
      <c r="E188" s="26"/>
      <c r="F188" s="26"/>
      <c r="G188" s="26"/>
      <c r="H188" s="27">
        <v>223.2</v>
      </c>
      <c r="I188" s="27">
        <f>$H$188</f>
        <v>223.2</v>
      </c>
      <c r="J188" s="29">
        <v>1</v>
      </c>
      <c r="K188" s="28">
        <f>ROUND($I$188*$J$188,3)</f>
        <v>223.2</v>
      </c>
      <c r="L188" s="63"/>
      <c r="M188" s="63"/>
      <c r="N188" s="28">
        <f>ROUND($M$188+$L$188,2)</f>
        <v>0</v>
      </c>
      <c r="O188" s="28">
        <f>ROUND($I$188*$L$188,2)</f>
        <v>0</v>
      </c>
      <c r="P188" s="28">
        <f>ROUND($K$188*$M$188,2)</f>
        <v>0</v>
      </c>
      <c r="Q188" s="28">
        <f>ROUND($P$188+$O$188,2)</f>
        <v>0</v>
      </c>
      <c r="R188" s="30"/>
      <c r="S188" s="76"/>
    </row>
    <row r="189" spans="2:19" s="4" customFormat="1" ht="12" customHeight="1" x14ac:dyDescent="0.2">
      <c r="B189" s="36"/>
      <c r="C189" s="37" t="s">
        <v>188</v>
      </c>
      <c r="D189" s="38"/>
      <c r="E189" s="38"/>
      <c r="F189" s="38"/>
      <c r="G189" s="38"/>
      <c r="H189" s="38"/>
      <c r="I189" s="38"/>
      <c r="J189" s="38"/>
      <c r="K189" s="38"/>
      <c r="L189" s="69"/>
      <c r="M189" s="69"/>
      <c r="N189" s="38"/>
      <c r="O189" s="39"/>
      <c r="P189" s="39"/>
      <c r="Q189" s="39">
        <f>ROUND($Q$13,2)</f>
        <v>0</v>
      </c>
      <c r="R189" s="39"/>
      <c r="S189" s="77"/>
    </row>
    <row r="190" spans="2:19" s="1" customFormat="1" ht="11.1" customHeight="1" x14ac:dyDescent="0.2">
      <c r="B190" s="40"/>
      <c r="C190" s="41" t="s">
        <v>189</v>
      </c>
      <c r="D190" s="42"/>
      <c r="E190" s="42"/>
      <c r="F190" s="42"/>
      <c r="G190" s="42"/>
      <c r="H190" s="42"/>
      <c r="I190" s="42"/>
      <c r="J190" s="42"/>
      <c r="K190" s="42"/>
      <c r="L190" s="70"/>
      <c r="M190" s="70"/>
      <c r="N190" s="42"/>
      <c r="O190" s="42"/>
      <c r="Q190" s="28"/>
      <c r="R190" s="28"/>
      <c r="S190" s="72"/>
    </row>
    <row r="191" spans="2:19" s="18" customFormat="1" ht="11.1" customHeight="1" x14ac:dyDescent="0.2">
      <c r="B191" s="43"/>
      <c r="C191" s="44" t="s">
        <v>190</v>
      </c>
      <c r="D191" s="45"/>
      <c r="E191" s="45"/>
      <c r="F191" s="45"/>
      <c r="G191" s="45"/>
      <c r="H191" s="45"/>
      <c r="I191" s="45"/>
      <c r="J191" s="45"/>
      <c r="K191" s="45"/>
      <c r="L191" s="71"/>
      <c r="M191" s="71"/>
      <c r="N191" s="45"/>
      <c r="O191" s="45"/>
      <c r="P191" s="45"/>
      <c r="Q191" s="46">
        <f>ROUND($P$13,2)</f>
        <v>0</v>
      </c>
      <c r="R191" s="23"/>
      <c r="S191" s="75"/>
    </row>
    <row r="192" spans="2:19" s="18" customFormat="1" ht="11.1" customHeight="1" x14ac:dyDescent="0.2">
      <c r="B192" s="43"/>
      <c r="C192" s="44" t="s">
        <v>191</v>
      </c>
      <c r="D192" s="45"/>
      <c r="E192" s="45"/>
      <c r="F192" s="45"/>
      <c r="G192" s="45"/>
      <c r="H192" s="45"/>
      <c r="I192" s="45"/>
      <c r="J192" s="45"/>
      <c r="K192" s="45"/>
      <c r="L192" s="71"/>
      <c r="M192" s="71"/>
      <c r="N192" s="45"/>
      <c r="O192" s="45"/>
      <c r="P192" s="45"/>
      <c r="Q192" s="46">
        <f>ROUND($O$13,2)</f>
        <v>0</v>
      </c>
      <c r="R192" s="23"/>
      <c r="S192" s="75"/>
    </row>
    <row r="193" spans="2:19" s="18" customFormat="1" ht="11.1" customHeight="1" x14ac:dyDescent="0.2">
      <c r="B193" s="43"/>
      <c r="C193" s="44" t="s">
        <v>192</v>
      </c>
      <c r="D193" s="45"/>
      <c r="E193" s="45"/>
      <c r="F193" s="45"/>
      <c r="G193" s="45"/>
      <c r="H193" s="45"/>
      <c r="I193" s="45"/>
      <c r="J193" s="45"/>
      <c r="K193" s="45"/>
      <c r="L193" s="71"/>
      <c r="M193" s="71"/>
      <c r="N193" s="45"/>
      <c r="O193" s="45"/>
      <c r="P193" s="45"/>
      <c r="Q193" s="46">
        <f>ROUND(($Q$189)*0.166666666666666,2)</f>
        <v>0</v>
      </c>
      <c r="R193" s="23"/>
      <c r="S193" s="75"/>
    </row>
    <row r="194" spans="2:19" s="1" customFormat="1" ht="44.1" customHeight="1" x14ac:dyDescent="0.2">
      <c r="B194" s="42"/>
      <c r="C194" s="47" t="s">
        <v>193</v>
      </c>
      <c r="D194" s="42"/>
      <c r="E194" s="42"/>
      <c r="F194" s="42"/>
      <c r="G194" s="42"/>
      <c r="H194" s="42"/>
      <c r="I194" s="42"/>
      <c r="J194" s="42"/>
      <c r="K194" s="42"/>
      <c r="L194" s="70"/>
      <c r="M194" s="70"/>
      <c r="N194" s="42"/>
      <c r="O194" s="45">
        <f>ROUND($O$195+$O$196+$O$197+$O$198+$O$199+$O$200+$O$201+$O$202+$O$203+$O$204+$O$205+$O$206,2)</f>
        <v>0</v>
      </c>
      <c r="P194" s="45">
        <f>ROUND($P$195+$P$196+$P$197+$P$198+$P$199+$P$200+$P$201+$P$202+$P$203+$P$204+$P$205+$P$206,2)</f>
        <v>0</v>
      </c>
      <c r="Q194" s="45">
        <f>ROUND($Q$195+$Q$196+$Q$197+$Q$198+$Q$199+$Q$200+$Q$201+$Q$202+$Q$203+$Q$204+$Q$205+$Q$206,2)</f>
        <v>0</v>
      </c>
      <c r="R194" s="42"/>
      <c r="S194" s="70"/>
    </row>
    <row r="195" spans="2:19" s="1" customFormat="1" ht="11.1" customHeight="1" x14ac:dyDescent="0.2">
      <c r="B195" s="63"/>
      <c r="C195" s="63"/>
      <c r="D195" s="63"/>
      <c r="E195" s="70"/>
      <c r="F195" s="70"/>
      <c r="G195" s="70"/>
      <c r="H195" s="63"/>
      <c r="I195" s="72">
        <f>$F$195+$G$195+$H$195</f>
        <v>0</v>
      </c>
      <c r="J195" s="73">
        <v>1</v>
      </c>
      <c r="K195" s="72">
        <f>ROUND($I$195*$J$195,3)</f>
        <v>0</v>
      </c>
      <c r="L195" s="63"/>
      <c r="M195" s="63"/>
      <c r="N195" s="72">
        <f>ROUND($M$195+$L$195,2)</f>
        <v>0</v>
      </c>
      <c r="O195" s="72">
        <f>ROUND($I$195*$L$195,2)</f>
        <v>0</v>
      </c>
      <c r="P195" s="72">
        <f>ROUND($K$195*$M$195,2)</f>
        <v>0</v>
      </c>
      <c r="Q195" s="72">
        <f>ROUND($P$195+$O$195,2)</f>
        <v>0</v>
      </c>
      <c r="R195" s="70"/>
      <c r="S195" s="63"/>
    </row>
    <row r="196" spans="2:19" s="1" customFormat="1" ht="11.1" customHeight="1" x14ac:dyDescent="0.2">
      <c r="B196" s="63"/>
      <c r="C196" s="63"/>
      <c r="D196" s="63"/>
      <c r="E196" s="70"/>
      <c r="F196" s="70"/>
      <c r="G196" s="70"/>
      <c r="H196" s="63"/>
      <c r="I196" s="72">
        <f>$F$196+$G$196+$H$196</f>
        <v>0</v>
      </c>
      <c r="J196" s="73">
        <v>1</v>
      </c>
      <c r="K196" s="72">
        <f>ROUND($I$196*$J$196,3)</f>
        <v>0</v>
      </c>
      <c r="L196" s="63"/>
      <c r="M196" s="63"/>
      <c r="N196" s="72">
        <f>ROUND($M$196+$L$196,2)</f>
        <v>0</v>
      </c>
      <c r="O196" s="72">
        <f>ROUND($I$196*$L$196,2)</f>
        <v>0</v>
      </c>
      <c r="P196" s="72">
        <f>ROUND($K$196*$M$196,2)</f>
        <v>0</v>
      </c>
      <c r="Q196" s="72">
        <f>ROUND($P$196+$O$196,2)</f>
        <v>0</v>
      </c>
      <c r="R196" s="70"/>
      <c r="S196" s="63"/>
    </row>
    <row r="197" spans="2:19" s="1" customFormat="1" ht="11.1" customHeight="1" x14ac:dyDescent="0.2">
      <c r="B197" s="63"/>
      <c r="C197" s="63"/>
      <c r="D197" s="63"/>
      <c r="E197" s="70"/>
      <c r="F197" s="70"/>
      <c r="G197" s="70"/>
      <c r="H197" s="63"/>
      <c r="I197" s="72">
        <f>$F$197+$G$197+$H$197</f>
        <v>0</v>
      </c>
      <c r="J197" s="73">
        <v>1</v>
      </c>
      <c r="K197" s="72">
        <f>ROUND($I$197*$J$197,3)</f>
        <v>0</v>
      </c>
      <c r="L197" s="63"/>
      <c r="M197" s="63"/>
      <c r="N197" s="72">
        <f>ROUND($M$197+$L$197,2)</f>
        <v>0</v>
      </c>
      <c r="O197" s="72">
        <f>ROUND($I$197*$L$197,2)</f>
        <v>0</v>
      </c>
      <c r="P197" s="72">
        <f>ROUND($K$197*$M$197,2)</f>
        <v>0</v>
      </c>
      <c r="Q197" s="72">
        <f>ROUND($P$197+$O$197,2)</f>
        <v>0</v>
      </c>
      <c r="R197" s="70"/>
      <c r="S197" s="63"/>
    </row>
    <row r="198" spans="2:19" s="1" customFormat="1" ht="11.1" customHeight="1" x14ac:dyDescent="0.2">
      <c r="B198" s="63"/>
      <c r="C198" s="63"/>
      <c r="D198" s="63"/>
      <c r="E198" s="70"/>
      <c r="F198" s="70"/>
      <c r="G198" s="70"/>
      <c r="H198" s="63"/>
      <c r="I198" s="72">
        <f>$F$198+$G$198+$H$198</f>
        <v>0</v>
      </c>
      <c r="J198" s="73">
        <v>1</v>
      </c>
      <c r="K198" s="72">
        <f>ROUND($I$198*$J$198,3)</f>
        <v>0</v>
      </c>
      <c r="L198" s="63"/>
      <c r="M198" s="63"/>
      <c r="N198" s="72">
        <f>ROUND($M$198+$L$198,2)</f>
        <v>0</v>
      </c>
      <c r="O198" s="72">
        <f>ROUND($I$198*$L$198,2)</f>
        <v>0</v>
      </c>
      <c r="P198" s="72">
        <f>ROUND($K$198*$M$198,2)</f>
        <v>0</v>
      </c>
      <c r="Q198" s="72">
        <f>ROUND($P$198+$O$198,2)</f>
        <v>0</v>
      </c>
      <c r="R198" s="70"/>
      <c r="S198" s="63"/>
    </row>
    <row r="199" spans="2:19" s="1" customFormat="1" ht="11.1" customHeight="1" x14ac:dyDescent="0.2">
      <c r="B199" s="63"/>
      <c r="C199" s="63"/>
      <c r="D199" s="63"/>
      <c r="E199" s="70"/>
      <c r="F199" s="70"/>
      <c r="G199" s="70"/>
      <c r="H199" s="63"/>
      <c r="I199" s="72">
        <f>$F$199+$G$199+$H$199</f>
        <v>0</v>
      </c>
      <c r="J199" s="73">
        <v>1</v>
      </c>
      <c r="K199" s="72">
        <f>ROUND($I$199*$J$199,3)</f>
        <v>0</v>
      </c>
      <c r="L199" s="63"/>
      <c r="M199" s="63"/>
      <c r="N199" s="72">
        <f>ROUND($M$199+$L$199,2)</f>
        <v>0</v>
      </c>
      <c r="O199" s="72">
        <f>ROUND($I$199*$L$199,2)</f>
        <v>0</v>
      </c>
      <c r="P199" s="72">
        <f>ROUND($K$199*$M$199,2)</f>
        <v>0</v>
      </c>
      <c r="Q199" s="72">
        <f>ROUND($P$199+$O$199,2)</f>
        <v>0</v>
      </c>
      <c r="R199" s="70"/>
      <c r="S199" s="63"/>
    </row>
    <row r="200" spans="2:19" s="1" customFormat="1" ht="11.1" customHeight="1" x14ac:dyDescent="0.2">
      <c r="B200" s="63"/>
      <c r="C200" s="63"/>
      <c r="D200" s="63"/>
      <c r="E200" s="70"/>
      <c r="F200" s="70"/>
      <c r="G200" s="70"/>
      <c r="H200" s="63"/>
      <c r="I200" s="72">
        <f>$F$200+$G$200+$H$200</f>
        <v>0</v>
      </c>
      <c r="J200" s="73">
        <v>1</v>
      </c>
      <c r="K200" s="72">
        <f>ROUND($I$200*$J$200,3)</f>
        <v>0</v>
      </c>
      <c r="L200" s="63"/>
      <c r="M200" s="63"/>
      <c r="N200" s="72">
        <f>ROUND($M$200+$L$200,2)</f>
        <v>0</v>
      </c>
      <c r="O200" s="72">
        <f>ROUND($I$200*$L$200,2)</f>
        <v>0</v>
      </c>
      <c r="P200" s="72">
        <f>ROUND($K$200*$M$200,2)</f>
        <v>0</v>
      </c>
      <c r="Q200" s="72">
        <f>ROUND($P$200+$O$200,2)</f>
        <v>0</v>
      </c>
      <c r="R200" s="70"/>
      <c r="S200" s="63"/>
    </row>
    <row r="201" spans="2:19" s="1" customFormat="1" ht="11.1" customHeight="1" x14ac:dyDescent="0.2">
      <c r="B201" s="63"/>
      <c r="C201" s="63"/>
      <c r="D201" s="63"/>
      <c r="E201" s="70"/>
      <c r="F201" s="70"/>
      <c r="G201" s="70"/>
      <c r="H201" s="63"/>
      <c r="I201" s="72">
        <f>$F$201+$G$201+$H$201</f>
        <v>0</v>
      </c>
      <c r="J201" s="73">
        <v>1</v>
      </c>
      <c r="K201" s="72">
        <f>ROUND($I$201*$J$201,3)</f>
        <v>0</v>
      </c>
      <c r="L201" s="63"/>
      <c r="M201" s="63"/>
      <c r="N201" s="72">
        <f>ROUND($M$201+$L$201,2)</f>
        <v>0</v>
      </c>
      <c r="O201" s="72">
        <f>ROUND($I$201*$L$201,2)</f>
        <v>0</v>
      </c>
      <c r="P201" s="72">
        <f>ROUND($K$201*$M$201,2)</f>
        <v>0</v>
      </c>
      <c r="Q201" s="72">
        <f>ROUND($P$201+$O$201,2)</f>
        <v>0</v>
      </c>
      <c r="R201" s="70"/>
      <c r="S201" s="63"/>
    </row>
    <row r="202" spans="2:19" s="1" customFormat="1" ht="11.1" customHeight="1" x14ac:dyDescent="0.2">
      <c r="B202" s="63"/>
      <c r="C202" s="63"/>
      <c r="D202" s="63"/>
      <c r="E202" s="70"/>
      <c r="F202" s="70"/>
      <c r="G202" s="70"/>
      <c r="H202" s="63"/>
      <c r="I202" s="72">
        <f>$F$202+$G$202+$H$202</f>
        <v>0</v>
      </c>
      <c r="J202" s="73">
        <v>1</v>
      </c>
      <c r="K202" s="72">
        <f>ROUND($I$202*$J$202,3)</f>
        <v>0</v>
      </c>
      <c r="L202" s="63"/>
      <c r="M202" s="63"/>
      <c r="N202" s="72">
        <f>ROUND($M$202+$L$202,2)</f>
        <v>0</v>
      </c>
      <c r="O202" s="72">
        <f>ROUND($I$202*$L$202,2)</f>
        <v>0</v>
      </c>
      <c r="P202" s="72">
        <f>ROUND($K$202*$M$202,2)</f>
        <v>0</v>
      </c>
      <c r="Q202" s="72">
        <f>ROUND($P$202+$O$202,2)</f>
        <v>0</v>
      </c>
      <c r="R202" s="70"/>
      <c r="S202" s="63"/>
    </row>
    <row r="203" spans="2:19" s="1" customFormat="1" ht="11.1" customHeight="1" x14ac:dyDescent="0.2">
      <c r="B203" s="63"/>
      <c r="C203" s="63"/>
      <c r="D203" s="63"/>
      <c r="E203" s="70"/>
      <c r="F203" s="70"/>
      <c r="G203" s="70"/>
      <c r="H203" s="63"/>
      <c r="I203" s="72">
        <f>$F$203+$G$203+$H$203</f>
        <v>0</v>
      </c>
      <c r="J203" s="73">
        <v>1</v>
      </c>
      <c r="K203" s="72">
        <f>ROUND($I$203*$J$203,3)</f>
        <v>0</v>
      </c>
      <c r="L203" s="63"/>
      <c r="M203" s="63"/>
      <c r="N203" s="72">
        <f>ROUND($M$203+$L$203,2)</f>
        <v>0</v>
      </c>
      <c r="O203" s="72">
        <f>ROUND($I$203*$L$203,2)</f>
        <v>0</v>
      </c>
      <c r="P203" s="72">
        <f>ROUND($K$203*$M$203,2)</f>
        <v>0</v>
      </c>
      <c r="Q203" s="72">
        <f>ROUND($P$203+$O$203,2)</f>
        <v>0</v>
      </c>
      <c r="R203" s="70"/>
      <c r="S203" s="63"/>
    </row>
    <row r="204" spans="2:19" s="1" customFormat="1" ht="11.1" customHeight="1" x14ac:dyDescent="0.2">
      <c r="B204" s="63"/>
      <c r="C204" s="63"/>
      <c r="D204" s="63"/>
      <c r="E204" s="70"/>
      <c r="F204" s="70"/>
      <c r="G204" s="70"/>
      <c r="H204" s="63"/>
      <c r="I204" s="72">
        <f>$F$204+$G$204+$H$204</f>
        <v>0</v>
      </c>
      <c r="J204" s="73">
        <v>1</v>
      </c>
      <c r="K204" s="72">
        <f>ROUND($I$204*$J$204,3)</f>
        <v>0</v>
      </c>
      <c r="L204" s="63"/>
      <c r="M204" s="63"/>
      <c r="N204" s="72">
        <f>ROUND($M$204+$L$204,2)</f>
        <v>0</v>
      </c>
      <c r="O204" s="72">
        <f>ROUND($I$204*$L$204,2)</f>
        <v>0</v>
      </c>
      <c r="P204" s="72">
        <f>ROUND($K$204*$M$204,2)</f>
        <v>0</v>
      </c>
      <c r="Q204" s="72">
        <f>ROUND($P$204+$O$204,2)</f>
        <v>0</v>
      </c>
      <c r="R204" s="70"/>
      <c r="S204" s="63"/>
    </row>
    <row r="205" spans="2:19" s="1" customFormat="1" ht="11.1" customHeight="1" x14ac:dyDescent="0.2">
      <c r="B205" s="63"/>
      <c r="C205" s="63"/>
      <c r="D205" s="63"/>
      <c r="E205" s="70"/>
      <c r="F205" s="70"/>
      <c r="G205" s="70"/>
      <c r="H205" s="63"/>
      <c r="I205" s="72">
        <f>$F$205+$G$205+$H$205</f>
        <v>0</v>
      </c>
      <c r="J205" s="73">
        <v>1</v>
      </c>
      <c r="K205" s="72">
        <f>ROUND($I$205*$J$205,3)</f>
        <v>0</v>
      </c>
      <c r="L205" s="63"/>
      <c r="M205" s="63"/>
      <c r="N205" s="72">
        <f>ROUND($M$205+$L$205,2)</f>
        <v>0</v>
      </c>
      <c r="O205" s="72">
        <f>ROUND($I$205*$L$205,2)</f>
        <v>0</v>
      </c>
      <c r="P205" s="72">
        <f>ROUND($K$205*$M$205,2)</f>
        <v>0</v>
      </c>
      <c r="Q205" s="72">
        <f>ROUND($P$205+$O$205,2)</f>
        <v>0</v>
      </c>
      <c r="R205" s="70"/>
      <c r="S205" s="63"/>
    </row>
    <row r="206" spans="2:19" s="1" customFormat="1" ht="11.1" customHeight="1" x14ac:dyDescent="0.2">
      <c r="B206" s="63"/>
      <c r="C206" s="63"/>
      <c r="D206" s="63"/>
      <c r="E206" s="70"/>
      <c r="F206" s="70"/>
      <c r="G206" s="70"/>
      <c r="H206" s="63"/>
      <c r="I206" s="72">
        <f>$F$206+$G$206+$H$206</f>
        <v>0</v>
      </c>
      <c r="J206" s="73">
        <v>1</v>
      </c>
      <c r="K206" s="72">
        <f>ROUND($I$206*$J$206,3)</f>
        <v>0</v>
      </c>
      <c r="L206" s="63"/>
      <c r="M206" s="63"/>
      <c r="N206" s="72">
        <f>ROUND($M$206+$L$206,2)</f>
        <v>0</v>
      </c>
      <c r="O206" s="72">
        <f>ROUND($I$206*$L$206,2)</f>
        <v>0</v>
      </c>
      <c r="P206" s="72">
        <f>ROUND($K$206*$M$206,2)</f>
        <v>0</v>
      </c>
      <c r="Q206" s="72">
        <f>ROUND($P$206+$O$206,2)</f>
        <v>0</v>
      </c>
      <c r="R206" s="70"/>
      <c r="S206" s="63"/>
    </row>
    <row r="207" spans="2:19" s="1" customFormat="1" ht="11.1" customHeight="1" x14ac:dyDescent="0.2"/>
    <row r="208" spans="2:19" s="1" customFormat="1" ht="11.1" customHeight="1" x14ac:dyDescent="0.2">
      <c r="C208" s="18" t="s">
        <v>194</v>
      </c>
    </row>
    <row r="209" spans="3:3" s="1" customFormat="1" ht="11.1" customHeight="1" x14ac:dyDescent="0.2"/>
    <row r="210" spans="3:3" s="1" customFormat="1" ht="11.1" customHeight="1" x14ac:dyDescent="0.2">
      <c r="C210" s="48" t="s">
        <v>195</v>
      </c>
    </row>
    <row r="211" spans="3:3" s="1" customFormat="1" ht="11.1" customHeight="1" x14ac:dyDescent="0.2">
      <c r="C211" s="1" t="s">
        <v>196</v>
      </c>
    </row>
  </sheetData>
  <sheetProtection algorithmName="SHA-512" hashValue="f6dJMGW3AJsgXSNyenPITQCB5FHpMGN8++f6WA671wQqox2GpuQOrwa5ESz2ShQaSwtsr1IcdS5Z7Is5laKblQ==" saltValue="O46ivJZi82mSHVhCbMp+uw==" spinCount="100000" sheet="1" objects="1" scenarios="1" selectLockedCells="1"/>
  <mergeCells count="17">
    <mergeCell ref="Q10:Q11"/>
    <mergeCell ref="R10:R11"/>
    <mergeCell ref="S10:S11"/>
    <mergeCell ref="I10:I11"/>
    <mergeCell ref="J10:J11"/>
    <mergeCell ref="K10:K11"/>
    <mergeCell ref="L10:N10"/>
    <mergeCell ref="O10:P10"/>
    <mergeCell ref="B6:G6"/>
    <mergeCell ref="B7:G7"/>
    <mergeCell ref="B8:G8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2023-11-14T05:59:36Z</dcterms:modified>
</cp:coreProperties>
</file>